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ose.rivera\OneDrive - Departamento de Desarrollo Económico y Comercio (DDEC)\Desktop\Informe de Ventas al Detal\7 Julio 2026\"/>
    </mc:Choice>
  </mc:AlternateContent>
  <xr:revisionPtr revIDLastSave="0" documentId="8_{5E2AAF0F-CC62-4167-8C06-0D49E7F4B0A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D_Julio_2026" sheetId="6" r:id="rId1"/>
    <sheet name="Histórico" sheetId="12" r:id="rId2"/>
    <sheet name="Gráficas" sheetId="14" r:id="rId3"/>
  </sheets>
  <externalReferences>
    <externalReference r:id="rId4"/>
  </externalReferences>
  <definedNames>
    <definedName name="_xlnm.Print_Area" localSheetId="1">Histórico!$A$1:$U$59</definedName>
    <definedName name="_xlnm.Print_Area" localSheetId="0">IVD_Julio_2026!$A$1:$G$36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9" i="12" l="1"/>
  <c r="R59" i="12"/>
  <c r="Q59" i="12"/>
  <c r="P59" i="12"/>
  <c r="O59" i="12"/>
  <c r="N59" i="12"/>
  <c r="M59" i="12"/>
  <c r="L59" i="12"/>
  <c r="K59" i="12"/>
  <c r="J59" i="12"/>
  <c r="I59" i="12"/>
  <c r="H59" i="12"/>
  <c r="G59" i="12"/>
  <c r="F59" i="12"/>
  <c r="E59" i="12"/>
  <c r="D59" i="12"/>
  <c r="C59" i="12"/>
  <c r="S58" i="12"/>
  <c r="R58" i="12"/>
  <c r="Q58" i="12"/>
  <c r="P58" i="12"/>
  <c r="O58" i="12"/>
  <c r="N58" i="12"/>
  <c r="L58" i="12"/>
  <c r="K58" i="12"/>
  <c r="J58" i="12"/>
  <c r="I58" i="12"/>
  <c r="H58" i="12"/>
  <c r="G58" i="12"/>
  <c r="F58" i="12"/>
  <c r="E58" i="12"/>
  <c r="D58" i="12"/>
  <c r="C58" i="12"/>
  <c r="S57" i="12"/>
  <c r="R57" i="12"/>
  <c r="Q57" i="12"/>
  <c r="P57" i="12"/>
  <c r="O57" i="12"/>
  <c r="N57" i="12"/>
  <c r="L57" i="12"/>
  <c r="K57" i="12"/>
  <c r="J57" i="12"/>
  <c r="I57" i="12"/>
  <c r="H57" i="12"/>
  <c r="G57" i="12"/>
  <c r="F57" i="12"/>
  <c r="E57" i="12"/>
  <c r="D57" i="12"/>
  <c r="C57" i="12"/>
  <c r="S56" i="12"/>
  <c r="R56" i="12"/>
  <c r="Q56" i="12"/>
  <c r="P56" i="12"/>
  <c r="O56" i="12"/>
  <c r="N56" i="12"/>
  <c r="L56" i="12"/>
  <c r="K56" i="12"/>
  <c r="J56" i="12"/>
  <c r="I56" i="12"/>
  <c r="H56" i="12"/>
  <c r="G56" i="12"/>
  <c r="F56" i="12"/>
  <c r="E56" i="12"/>
  <c r="D56" i="12"/>
  <c r="C56" i="12"/>
  <c r="S55" i="12"/>
  <c r="R55" i="12"/>
  <c r="Q55" i="12"/>
  <c r="P55" i="12"/>
  <c r="O55" i="12"/>
  <c r="N55" i="12"/>
  <c r="L55" i="12"/>
  <c r="K55" i="12"/>
  <c r="J55" i="12"/>
  <c r="I55" i="12"/>
  <c r="H55" i="12"/>
  <c r="G55" i="12"/>
  <c r="F55" i="12"/>
  <c r="E55" i="12"/>
  <c r="D55" i="12"/>
  <c r="C55" i="12"/>
  <c r="S54" i="12"/>
  <c r="R54" i="12"/>
  <c r="Q54" i="12"/>
  <c r="P54" i="12"/>
  <c r="O54" i="12"/>
  <c r="N54" i="12"/>
  <c r="L54" i="12"/>
  <c r="K54" i="12"/>
  <c r="J54" i="12"/>
  <c r="I54" i="12"/>
  <c r="H54" i="12"/>
  <c r="G54" i="12"/>
  <c r="F54" i="12"/>
  <c r="E54" i="12"/>
  <c r="D54" i="12"/>
  <c r="C54" i="12"/>
  <c r="S53" i="12"/>
  <c r="R53" i="12"/>
  <c r="Q53" i="12"/>
  <c r="P53" i="12"/>
  <c r="O53" i="12"/>
  <c r="N53" i="12"/>
  <c r="L53" i="12"/>
  <c r="K53" i="12"/>
  <c r="J53" i="12"/>
  <c r="I53" i="12"/>
  <c r="H53" i="12"/>
  <c r="G53" i="12"/>
  <c r="F53" i="12"/>
  <c r="E53" i="12"/>
  <c r="D53" i="12"/>
  <c r="S52" i="12"/>
  <c r="R52" i="12"/>
  <c r="Q52" i="12"/>
  <c r="P52" i="12"/>
  <c r="O52" i="12"/>
  <c r="N52" i="12"/>
  <c r="M52" i="12"/>
  <c r="L52" i="12"/>
  <c r="K52" i="12"/>
  <c r="J52" i="12"/>
  <c r="I52" i="12"/>
  <c r="H52" i="12"/>
  <c r="G52" i="12"/>
  <c r="F52" i="12"/>
  <c r="E52" i="12"/>
  <c r="D52" i="12"/>
  <c r="S51" i="12"/>
  <c r="R51" i="12"/>
  <c r="Q51" i="12"/>
  <c r="P51" i="12"/>
  <c r="O51" i="12"/>
  <c r="N51" i="12"/>
  <c r="M51" i="12"/>
  <c r="L51" i="12"/>
  <c r="K51" i="12"/>
  <c r="J51" i="12"/>
  <c r="I51" i="12"/>
  <c r="H51" i="12"/>
  <c r="G51" i="12"/>
  <c r="F51" i="12"/>
  <c r="E51" i="12"/>
  <c r="D51" i="12"/>
  <c r="S50" i="12"/>
  <c r="R50" i="12"/>
  <c r="Q50" i="12"/>
  <c r="P50" i="12"/>
  <c r="O50" i="12"/>
  <c r="N50" i="12"/>
  <c r="M50" i="12"/>
  <c r="L50" i="12"/>
  <c r="K50" i="12"/>
  <c r="J50" i="12"/>
  <c r="I50" i="12"/>
  <c r="H50" i="12"/>
  <c r="G50" i="12"/>
  <c r="F50" i="12"/>
  <c r="E50" i="12"/>
  <c r="D50" i="12"/>
  <c r="S49" i="12"/>
  <c r="R49" i="12"/>
  <c r="Q49" i="12"/>
  <c r="P49" i="12"/>
  <c r="O49" i="12"/>
  <c r="N49" i="12"/>
  <c r="M49" i="12"/>
  <c r="L49" i="12"/>
  <c r="K49" i="12"/>
  <c r="J49" i="12"/>
  <c r="I49" i="12"/>
  <c r="H49" i="12"/>
  <c r="G49" i="12"/>
  <c r="F49" i="12"/>
  <c r="E49" i="12"/>
  <c r="D49" i="12"/>
  <c r="T48" i="12"/>
  <c r="S48" i="12"/>
  <c r="R48" i="12"/>
  <c r="Q48" i="12"/>
  <c r="P48" i="12"/>
  <c r="O48" i="12"/>
  <c r="N48" i="12"/>
  <c r="M48" i="12"/>
  <c r="L48" i="12"/>
  <c r="K48" i="12"/>
  <c r="J48" i="12"/>
  <c r="I48" i="12"/>
  <c r="H48" i="12"/>
  <c r="G48" i="12"/>
  <c r="F48" i="12"/>
  <c r="E48" i="12"/>
  <c r="D48" i="12"/>
  <c r="S43" i="12"/>
  <c r="R43" i="12"/>
  <c r="Q43" i="12"/>
  <c r="P43" i="12"/>
  <c r="O43" i="12"/>
  <c r="N43" i="12"/>
  <c r="M43" i="12"/>
  <c r="L43" i="12"/>
  <c r="K43" i="12"/>
  <c r="J43" i="12"/>
  <c r="I43" i="12"/>
  <c r="H43" i="12"/>
  <c r="G43" i="12"/>
  <c r="F43" i="12"/>
  <c r="E43" i="12"/>
  <c r="D43" i="12"/>
  <c r="C43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T32" i="12"/>
  <c r="S32" i="12"/>
  <c r="R32" i="12"/>
  <c r="Q32" i="12"/>
  <c r="P32" i="12"/>
  <c r="O32" i="12"/>
  <c r="N32" i="12"/>
  <c r="M32" i="12"/>
  <c r="L32" i="12"/>
  <c r="K32" i="12"/>
  <c r="J32" i="12"/>
  <c r="I32" i="12"/>
  <c r="H32" i="12"/>
  <c r="G32" i="12"/>
  <c r="F32" i="12"/>
  <c r="E32" i="12"/>
  <c r="D32" i="12"/>
  <c r="S24" i="12"/>
  <c r="R24" i="12"/>
  <c r="Q24" i="12"/>
  <c r="P24" i="12"/>
  <c r="O24" i="12"/>
  <c r="N24" i="12"/>
  <c r="M24" i="12"/>
  <c r="L24" i="12"/>
  <c r="K24" i="12"/>
  <c r="J24" i="12"/>
  <c r="I24" i="12"/>
  <c r="H24" i="12"/>
  <c r="G24" i="12"/>
  <c r="F24" i="12"/>
  <c r="F25" i="12" s="1"/>
  <c r="F26" i="12" s="1"/>
  <c r="E24" i="12"/>
  <c r="D24" i="12"/>
  <c r="D25" i="12" s="1"/>
  <c r="D26" i="12" s="1"/>
  <c r="C24" i="12"/>
  <c r="C25" i="12" s="1"/>
  <c r="C26" i="12" s="1"/>
  <c r="B24" i="12"/>
  <c r="S21" i="12"/>
  <c r="S22" i="12" s="1"/>
  <c r="S23" i="12" s="1"/>
  <c r="R21" i="12"/>
  <c r="Q21" i="12"/>
  <c r="Q22" i="12" s="1"/>
  <c r="Q23" i="12" s="1"/>
  <c r="P21" i="12"/>
  <c r="P22" i="12" s="1"/>
  <c r="P23" i="12" s="1"/>
  <c r="O21" i="12"/>
  <c r="N21" i="12"/>
  <c r="N22" i="12" s="1"/>
  <c r="N23" i="12" s="1"/>
  <c r="M21" i="12"/>
  <c r="L21" i="12"/>
  <c r="L22" i="12" s="1"/>
  <c r="L23" i="12" s="1"/>
  <c r="K21" i="12"/>
  <c r="J21" i="12"/>
  <c r="I21" i="12"/>
  <c r="H21" i="12"/>
  <c r="H22" i="12" s="1"/>
  <c r="H23" i="12" s="1"/>
  <c r="G21" i="12"/>
  <c r="G22" i="12" s="1"/>
  <c r="G23" i="12" s="1"/>
  <c r="F21" i="12"/>
  <c r="F22" i="12" s="1"/>
  <c r="F23" i="12" s="1"/>
  <c r="E21" i="12"/>
  <c r="E22" i="12" s="1"/>
  <c r="E23" i="12" s="1"/>
  <c r="D21" i="12"/>
  <c r="C21" i="12"/>
  <c r="S18" i="12"/>
  <c r="R18" i="12"/>
  <c r="R19" i="12" s="1"/>
  <c r="R20" i="12" s="1"/>
  <c r="Q18" i="12"/>
  <c r="P18" i="12"/>
  <c r="O18" i="12"/>
  <c r="N18" i="12"/>
  <c r="N19" i="12" s="1"/>
  <c r="N20" i="12" s="1"/>
  <c r="M18" i="12"/>
  <c r="L18" i="12"/>
  <c r="L19" i="12" s="1"/>
  <c r="L20" i="12" s="1"/>
  <c r="K18" i="12"/>
  <c r="J18" i="12"/>
  <c r="J19" i="12" s="1"/>
  <c r="J20" i="12" s="1"/>
  <c r="I18" i="12"/>
  <c r="I19" i="12" s="1"/>
  <c r="I20" i="12" s="1"/>
  <c r="H18" i="12"/>
  <c r="H19" i="12" s="1"/>
  <c r="H20" i="12" s="1"/>
  <c r="G18" i="12"/>
  <c r="F18" i="12"/>
  <c r="E18" i="12"/>
  <c r="D18" i="12"/>
  <c r="C18" i="12"/>
  <c r="F30" i="6"/>
  <c r="G30" i="6"/>
  <c r="E23" i="6"/>
  <c r="M22" i="12" l="1"/>
  <c r="M23" i="12" s="1"/>
  <c r="O19" i="12"/>
  <c r="O20" i="12" s="1"/>
  <c r="Q19" i="12"/>
  <c r="Q20" i="12" s="1"/>
  <c r="S25" i="12"/>
  <c r="S26" i="12" s="1"/>
  <c r="R25" i="12"/>
  <c r="R26" i="12" s="1"/>
  <c r="Q25" i="12"/>
  <c r="Q26" i="12" s="1"/>
  <c r="P25" i="12"/>
  <c r="P26" i="12" s="1"/>
  <c r="O25" i="12"/>
  <c r="O26" i="12" s="1"/>
  <c r="N25" i="12"/>
  <c r="N26" i="12" s="1"/>
  <c r="M25" i="12"/>
  <c r="M26" i="12" s="1"/>
  <c r="L25" i="12"/>
  <c r="L26" i="12" s="1"/>
  <c r="K25" i="12"/>
  <c r="K26" i="12" s="1"/>
  <c r="J25" i="12"/>
  <c r="J26" i="12" s="1"/>
  <c r="I25" i="12"/>
  <c r="I26" i="12" s="1"/>
  <c r="H25" i="12"/>
  <c r="H26" i="12" s="1"/>
  <c r="G25" i="12"/>
  <c r="G26" i="12" s="1"/>
  <c r="D22" i="12"/>
  <c r="D23" i="12" s="1"/>
  <c r="P19" i="12"/>
  <c r="P20" i="12" s="1"/>
  <c r="K19" i="12"/>
  <c r="K20" i="12" s="1"/>
  <c r="G19" i="12"/>
  <c r="G20" i="12" s="1"/>
  <c r="F19" i="12"/>
  <c r="F20" i="12" s="1"/>
  <c r="E19" i="12"/>
  <c r="E20" i="12" s="1"/>
  <c r="D19" i="12"/>
  <c r="D20" i="12" s="1"/>
  <c r="E25" i="12"/>
  <c r="E26" i="12" s="1"/>
  <c r="O22" i="12"/>
  <c r="O23" i="12" s="1"/>
  <c r="K22" i="12"/>
  <c r="K23" i="12" s="1"/>
  <c r="J22" i="12"/>
  <c r="J23" i="12" s="1"/>
  <c r="I22" i="12"/>
  <c r="I23" i="12" s="1"/>
  <c r="M19" i="12"/>
  <c r="M20" i="12" s="1"/>
  <c r="S19" i="12"/>
  <c r="S20" i="12" s="1"/>
  <c r="R22" i="12"/>
  <c r="R23" i="12" s="1"/>
  <c r="E30" i="6"/>
  <c r="C30" i="6"/>
  <c r="B30" i="6"/>
  <c r="G29" i="6"/>
  <c r="D29" i="6"/>
  <c r="G28" i="6"/>
  <c r="D28" i="6"/>
  <c r="G27" i="6"/>
  <c r="D27" i="6"/>
  <c r="G26" i="6"/>
  <c r="D26" i="6"/>
  <c r="F23" i="6"/>
  <c r="C23" i="6"/>
  <c r="B23" i="6"/>
  <c r="G22" i="6"/>
  <c r="D22" i="6"/>
  <c r="G21" i="6"/>
  <c r="D21" i="6"/>
  <c r="G20" i="6"/>
  <c r="D20" i="6"/>
  <c r="G19" i="6"/>
  <c r="D19" i="6"/>
  <c r="G18" i="6"/>
  <c r="D18" i="6"/>
  <c r="G17" i="6"/>
  <c r="D17" i="6"/>
  <c r="G16" i="6"/>
  <c r="D16" i="6"/>
  <c r="G15" i="6"/>
  <c r="D15" i="6"/>
  <c r="G14" i="6"/>
  <c r="D14" i="6"/>
  <c r="G13" i="6"/>
  <c r="D13" i="6"/>
  <c r="G12" i="6"/>
  <c r="D12" i="6"/>
  <c r="G11" i="6"/>
  <c r="D11" i="6"/>
  <c r="G10" i="6"/>
  <c r="D10" i="6"/>
  <c r="G9" i="6"/>
  <c r="D9" i="6"/>
  <c r="G8" i="6"/>
  <c r="D8" i="6"/>
  <c r="G7" i="6"/>
  <c r="D7" i="6"/>
  <c r="G6" i="6"/>
  <c r="D6" i="6"/>
  <c r="G5" i="6"/>
  <c r="D5" i="6"/>
  <c r="G23" i="6" l="1"/>
  <c r="D30" i="6"/>
  <c r="D23" i="6"/>
</calcChain>
</file>

<file path=xl/sharedStrings.xml><?xml version="1.0" encoding="utf-8"?>
<sst xmlns="http://schemas.openxmlformats.org/spreadsheetml/2006/main" count="248" uniqueCount="84">
  <si>
    <t>Descripción</t>
  </si>
  <si>
    <t>Tasa de Cambio %</t>
  </si>
  <si>
    <t>Cambio Acumulado</t>
  </si>
  <si>
    <t>Vehículos de motor nuevos y usados</t>
  </si>
  <si>
    <t>Mueblerías</t>
  </si>
  <si>
    <t>Supermercados y tiendas de bebidas alcohólicas</t>
  </si>
  <si>
    <t>Tiendas de alimentos especiales</t>
  </si>
  <si>
    <t>Farmacias y droguerías</t>
  </si>
  <si>
    <t>Tiendas de cosméticos, productos de belleza y perfumes</t>
  </si>
  <si>
    <t>Gasolineras y tiendas de conveniencia</t>
  </si>
  <si>
    <t>Tiendas de ropa</t>
  </si>
  <si>
    <t>Tiendas de calzado</t>
  </si>
  <si>
    <t>Tiendas de joyería, equipaje y artículos de cuero</t>
  </si>
  <si>
    <t>Tiendas de deporte, instrumentos musicales y de entretenimiento</t>
  </si>
  <si>
    <t>Tiendas por departamento y otros artículos misceláneos</t>
  </si>
  <si>
    <t>Distribuidores de combustible</t>
  </si>
  <si>
    <t>Restaurantes y lugares de bebidas alcohólicas</t>
  </si>
  <si>
    <t>Total</t>
  </si>
  <si>
    <t xml:space="preserve">Pequeño </t>
  </si>
  <si>
    <t xml:space="preserve">Mediano </t>
  </si>
  <si>
    <t>Grandes no cadenas</t>
  </si>
  <si>
    <t>Grandes Cadenas (Incluye locales y extranjeras)</t>
  </si>
  <si>
    <t xml:space="preserve">(r) Informe Revisado </t>
  </si>
  <si>
    <t xml:space="preserve">Para obtener copia de este informe visite http://www.ddec.pr.gov o http.//www.estadisticas.gobierno.pr/iepr/inventario.aspx </t>
  </si>
  <si>
    <t>INFORME DE VENTAS AL DETALLE - RETAIL SALES REPORT</t>
  </si>
  <si>
    <t>(En dólares $ - In dollars $)</t>
  </si>
  <si>
    <t xml:space="preserve">              </t>
  </si>
  <si>
    <t>AÑO FISCAL</t>
  </si>
  <si>
    <t>FISCAL YEAR</t>
  </si>
  <si>
    <t>JULIO</t>
  </si>
  <si>
    <t>----</t>
  </si>
  <si>
    <t>JULY</t>
  </si>
  <si>
    <t>AGOSTO</t>
  </si>
  <si>
    <t>AUGUST</t>
  </si>
  <si>
    <t>SEPTIEMBRE</t>
  </si>
  <si>
    <t>SEPTEMBER</t>
  </si>
  <si>
    <t>OCTUBRE</t>
  </si>
  <si>
    <t>OCTOBER</t>
  </si>
  <si>
    <t>NOVIEMBRE</t>
  </si>
  <si>
    <t>NOVEMBER</t>
  </si>
  <si>
    <t>DICIEMBRE</t>
  </si>
  <si>
    <t>DECEMBER</t>
  </si>
  <si>
    <t>ENERO</t>
  </si>
  <si>
    <t>JANUARY</t>
  </si>
  <si>
    <t>FEBRERO</t>
  </si>
  <si>
    <t>FEBRUARY</t>
  </si>
  <si>
    <t>MARZO</t>
  </si>
  <si>
    <t>MARCH</t>
  </si>
  <si>
    <t>ABRIL</t>
  </si>
  <si>
    <t>APRIL</t>
  </si>
  <si>
    <t>MAYO</t>
  </si>
  <si>
    <t>MAY</t>
  </si>
  <si>
    <t>JUNIO</t>
  </si>
  <si>
    <t>JUNE</t>
  </si>
  <si>
    <t>TOTAL</t>
  </si>
  <si>
    <t>-----</t>
  </si>
  <si>
    <t>DIFERENCIA</t>
  </si>
  <si>
    <t>DIFFERENCE</t>
  </si>
  <si>
    <t>CAMBIO %</t>
  </si>
  <si>
    <t>% CHANGE</t>
  </si>
  <si>
    <t>Departamento de Desarrollo Económico y Comercio de Puerto Rico</t>
  </si>
  <si>
    <t>CAMBIO PORCENTUAL ANUAL - ANNUAL PERCENT CHANGE</t>
  </si>
  <si>
    <t>CAMBIO ABSOLUTO ANUAL - ANNUAL ABSOLUTE CHANGE</t>
  </si>
  <si>
    <t>Department of Economic Development and Commerce of Puerto Rico</t>
  </si>
  <si>
    <t>Ferreterías y materiales para el hogar</t>
  </si>
  <si>
    <t>Tiendas de artículos electrónicos</t>
  </si>
  <si>
    <t>Tiendas de piezas para autos</t>
  </si>
  <si>
    <t>Equipos de patio y jardinería</t>
  </si>
  <si>
    <t>Oficina de Estrategia e Inteligencia de Negocios</t>
  </si>
  <si>
    <t>Fuente: Oficina de Estrategia e Inteligencia de Negocios, Departamento de Desarrollo Económico y Comercio</t>
  </si>
  <si>
    <t>Fuente: Oficina de Estrategia e Inteligencia de Negocios</t>
  </si>
  <si>
    <t>Este informe está disponible en fortmato Excel y PDF. El informe es libre de costo.</t>
  </si>
  <si>
    <t>Acumulado Calendario 2025 (r)</t>
  </si>
  <si>
    <t>Acumulado Calendario 2026</t>
  </si>
  <si>
    <t>Contacto: Mónica González Bonnin, Oficina de Estrategia e Inteligencia de Negocios (monica.gonzalez@ddec.pr.gov) o puede comunicarse al (787) 758-4747 extensión 23371</t>
  </si>
  <si>
    <t>Junio 2025 (r)</t>
  </si>
  <si>
    <t>Junio 2026</t>
  </si>
  <si>
    <t>JUL - JUN</t>
  </si>
  <si>
    <t>Source: Office of Strategy and Business Intelligence</t>
  </si>
  <si>
    <t>Julio 2025 (r)</t>
  </si>
  <si>
    <t>Julio 2026</t>
  </si>
  <si>
    <t>ENE - JUL</t>
  </si>
  <si>
    <t>Informe de Ventas al Detal en Puerto Rico - Julio 2026 (A Precios Corrientes)</t>
  </si>
  <si>
    <t>JAN -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</si>
</sst>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$&quot;#,##0_);[Red]\(&quot;$&quot;#,##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&quot;$&quot;\ * #,##0.00_ ;_ &quot;$&quot;\ * \-#,##0.00_ ;_ &quot;$&quot;\ * &quot;-&quot;??_ ;_ @_ "/>
    <numFmt numFmtId="165" formatCode="_ * #,##0.00_ ;_ * \-#,##0.00_ ;_ * &quot;-&quot;??_ ;_ @_ "/>
    <numFmt numFmtId="166" formatCode="&quot;$&quot;#,##0"/>
    <numFmt numFmtId="167" formatCode="0.0%"/>
    <numFmt numFmtId="168" formatCode="#,##0.0"/>
    <numFmt numFmtId="169" formatCode="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 Narrow"/>
      <family val="2"/>
    </font>
    <font>
      <b/>
      <sz val="8"/>
      <color theme="1"/>
      <name val="Arial Narrow"/>
      <family val="2"/>
    </font>
    <font>
      <sz val="10"/>
      <name val="Arial Narrow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9"/>
      <color theme="1"/>
      <name val="Arial Narrow"/>
      <family val="2"/>
    </font>
    <font>
      <b/>
      <sz val="14"/>
      <color theme="0"/>
      <name val="Arial Narrow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</borders>
  <cellStyleXfs count="15">
    <xf numFmtId="0" fontId="0" fillId="0" borderId="0"/>
    <xf numFmtId="0" fontId="2" fillId="0" borderId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</cellStyleXfs>
  <cellXfs count="123">
    <xf numFmtId="0" fontId="0" fillId="0" borderId="0" xfId="0"/>
    <xf numFmtId="0" fontId="4" fillId="2" borderId="3" xfId="1" applyFont="1" applyFill="1" applyBorder="1"/>
    <xf numFmtId="0" fontId="4" fillId="2" borderId="16" xfId="1" applyFont="1" applyFill="1" applyBorder="1"/>
    <xf numFmtId="0" fontId="7" fillId="3" borderId="0" xfId="0" applyFont="1" applyFill="1"/>
    <xf numFmtId="0" fontId="7" fillId="3" borderId="0" xfId="0" applyFont="1" applyFill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left" vertical="center" indent="1"/>
    </xf>
    <xf numFmtId="0" fontId="0" fillId="3" borderId="21" xfId="0" applyFill="1" applyBorder="1" applyAlignment="1">
      <alignment horizontal="left" vertical="center" indent="1"/>
    </xf>
    <xf numFmtId="0" fontId="9" fillId="3" borderId="0" xfId="0" applyFont="1" applyFill="1" applyAlignment="1">
      <alignment horizontal="left"/>
    </xf>
    <xf numFmtId="0" fontId="9" fillId="3" borderId="0" xfId="0" applyFont="1" applyFill="1"/>
    <xf numFmtId="0" fontId="5" fillId="0" borderId="8" xfId="0" applyFont="1" applyBorder="1"/>
    <xf numFmtId="0" fontId="2" fillId="3" borderId="0" xfId="1" applyFill="1"/>
    <xf numFmtId="0" fontId="6" fillId="3" borderId="8" xfId="14" applyFont="1" applyFill="1" applyBorder="1" applyAlignment="1">
      <alignment horizontal="left"/>
    </xf>
    <xf numFmtId="0" fontId="4" fillId="3" borderId="0" xfId="14" applyFont="1" applyFill="1" applyAlignment="1">
      <alignment horizontal="left"/>
    </xf>
    <xf numFmtId="0" fontId="11" fillId="3" borderId="0" xfId="0" applyFont="1" applyFill="1"/>
    <xf numFmtId="0" fontId="6" fillId="3" borderId="1" xfId="14" applyFont="1" applyFill="1" applyBorder="1" applyAlignment="1">
      <alignment horizontal="left"/>
    </xf>
    <xf numFmtId="0" fontId="6" fillId="3" borderId="1" xfId="14" applyFont="1" applyFill="1" applyBorder="1"/>
    <xf numFmtId="0" fontId="4" fillId="3" borderId="0" xfId="14" applyFont="1" applyFill="1"/>
    <xf numFmtId="0" fontId="4" fillId="3" borderId="11" xfId="14" applyFont="1" applyFill="1" applyBorder="1" applyAlignment="1">
      <alignment vertical="center"/>
    </xf>
    <xf numFmtId="0" fontId="4" fillId="3" borderId="9" xfId="14" applyFont="1" applyFill="1" applyBorder="1" applyAlignment="1">
      <alignment vertical="center"/>
    </xf>
    <xf numFmtId="0" fontId="4" fillId="3" borderId="9" xfId="14" applyFont="1" applyFill="1" applyBorder="1"/>
    <xf numFmtId="0" fontId="2" fillId="0" borderId="10" xfId="1" applyBorder="1" applyAlignment="1">
      <alignment horizontal="left" vertical="center" indent="1"/>
    </xf>
    <xf numFmtId="0" fontId="2" fillId="0" borderId="23" xfId="1" applyBorder="1" applyAlignment="1">
      <alignment horizontal="left" vertical="center" indent="1"/>
    </xf>
    <xf numFmtId="0" fontId="2" fillId="0" borderId="12" xfId="1" applyBorder="1" applyAlignment="1">
      <alignment horizontal="left" vertical="center" indent="1"/>
    </xf>
    <xf numFmtId="0" fontId="2" fillId="0" borderId="13" xfId="1" applyBorder="1" applyAlignment="1">
      <alignment horizontal="left" vertical="center" indent="1"/>
    </xf>
    <xf numFmtId="0" fontId="2" fillId="0" borderId="14" xfId="1" applyBorder="1" applyAlignment="1">
      <alignment horizontal="left" vertical="center" indent="1"/>
    </xf>
    <xf numFmtId="167" fontId="2" fillId="0" borderId="30" xfId="12" applyNumberFormat="1" applyFont="1" applyFill="1" applyBorder="1" applyAlignment="1">
      <alignment horizontal="right" vertical="center" wrapText="1" indent="1"/>
    </xf>
    <xf numFmtId="0" fontId="2" fillId="2" borderId="2" xfId="1" applyFill="1" applyBorder="1"/>
    <xf numFmtId="0" fontId="2" fillId="2" borderId="3" xfId="1" applyFill="1" applyBorder="1"/>
    <xf numFmtId="167" fontId="9" fillId="0" borderId="17" xfId="12" applyNumberFormat="1" applyFont="1" applyFill="1" applyBorder="1" applyAlignment="1">
      <alignment horizontal="right" vertical="center" wrapText="1" indent="1"/>
    </xf>
    <xf numFmtId="167" fontId="9" fillId="0" borderId="28" xfId="12" applyNumberFormat="1" applyFont="1" applyFill="1" applyBorder="1" applyAlignment="1">
      <alignment horizontal="right" vertical="center" wrapText="1" indent="1"/>
    </xf>
    <xf numFmtId="167" fontId="9" fillId="0" borderId="29" xfId="12" applyNumberFormat="1" applyFont="1" applyFill="1" applyBorder="1" applyAlignment="1">
      <alignment horizontal="right" vertical="center" wrapText="1" indent="1"/>
    </xf>
    <xf numFmtId="166" fontId="2" fillId="0" borderId="30" xfId="1" applyNumberFormat="1" applyBorder="1" applyAlignment="1">
      <alignment horizontal="right" vertical="center" wrapText="1" indent="1"/>
    </xf>
    <xf numFmtId="166" fontId="2" fillId="0" borderId="28" xfId="1" applyNumberFormat="1" applyBorder="1" applyAlignment="1">
      <alignment horizontal="right" vertical="center" wrapText="1" indent="1"/>
    </xf>
    <xf numFmtId="166" fontId="2" fillId="0" borderId="15" xfId="1" applyNumberFormat="1" applyBorder="1" applyAlignment="1">
      <alignment horizontal="right" vertical="center" wrapText="1" indent="1"/>
    </xf>
    <xf numFmtId="166" fontId="2" fillId="0" borderId="19" xfId="1" applyNumberFormat="1" applyBorder="1" applyAlignment="1">
      <alignment horizontal="right" vertical="center" wrapText="1" indent="1"/>
    </xf>
    <xf numFmtId="166" fontId="9" fillId="0" borderId="4" xfId="13" applyNumberFormat="1" applyFont="1" applyFill="1" applyBorder="1" applyAlignment="1">
      <alignment horizontal="right" indent="1"/>
    </xf>
    <xf numFmtId="166" fontId="9" fillId="0" borderId="33" xfId="13" applyNumberFormat="1" applyFont="1" applyFill="1" applyBorder="1" applyAlignment="1">
      <alignment horizontal="right" indent="1"/>
    </xf>
    <xf numFmtId="166" fontId="9" fillId="0" borderId="5" xfId="13" applyNumberFormat="1" applyFont="1" applyFill="1" applyBorder="1" applyAlignment="1">
      <alignment horizontal="right" indent="1"/>
    </xf>
    <xf numFmtId="0" fontId="13" fillId="3" borderId="0" xfId="0" applyFont="1" applyFill="1" applyAlignment="1">
      <alignment horizontal="center"/>
    </xf>
    <xf numFmtId="168" fontId="7" fillId="3" borderId="0" xfId="0" applyNumberFormat="1" applyFont="1" applyFill="1" applyAlignment="1">
      <alignment horizontal="right" vertical="center"/>
    </xf>
    <xf numFmtId="168" fontId="7" fillId="3" borderId="0" xfId="0" quotePrefix="1" applyNumberFormat="1" applyFont="1" applyFill="1" applyAlignment="1">
      <alignment horizontal="right" vertical="center"/>
    </xf>
    <xf numFmtId="169" fontId="7" fillId="3" borderId="0" xfId="0" applyNumberFormat="1" applyFont="1" applyFill="1" applyAlignment="1">
      <alignment horizontal="right" vertical="center"/>
    </xf>
    <xf numFmtId="0" fontId="10" fillId="5" borderId="7" xfId="1" applyFont="1" applyFill="1" applyBorder="1" applyAlignment="1">
      <alignment horizontal="left" indent="1"/>
    </xf>
    <xf numFmtId="6" fontId="10" fillId="5" borderId="7" xfId="1" applyNumberFormat="1" applyFont="1" applyFill="1" applyBorder="1" applyAlignment="1">
      <alignment horizontal="left" vertical="center" wrapText="1" indent="1"/>
    </xf>
    <xf numFmtId="0" fontId="10" fillId="5" borderId="7" xfId="1" applyFont="1" applyFill="1" applyBorder="1" applyAlignment="1">
      <alignment horizontal="center" vertical="center"/>
    </xf>
    <xf numFmtId="0" fontId="7" fillId="3" borderId="21" xfId="0" applyFont="1" applyFill="1" applyBorder="1" applyAlignment="1">
      <alignment horizontal="left"/>
    </xf>
    <xf numFmtId="0" fontId="7" fillId="3" borderId="21" xfId="0" applyFont="1" applyFill="1" applyBorder="1" applyAlignment="1">
      <alignment horizontal="right" indent="2"/>
    </xf>
    <xf numFmtId="0" fontId="7" fillId="3" borderId="21" xfId="0" applyFont="1" applyFill="1" applyBorder="1" applyAlignment="1">
      <alignment horizontal="left" indent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horizontal="right" vertical="center"/>
    </xf>
    <xf numFmtId="3" fontId="7" fillId="3" borderId="0" xfId="0" applyNumberFormat="1" applyFont="1" applyFill="1" applyAlignment="1">
      <alignment horizontal="right" vertical="center"/>
    </xf>
    <xf numFmtId="3" fontId="7" fillId="3" borderId="0" xfId="0" applyNumberFormat="1" applyFont="1" applyFill="1" applyAlignment="1">
      <alignment vertical="center"/>
    </xf>
    <xf numFmtId="0" fontId="7" fillId="3" borderId="0" xfId="0" applyFont="1" applyFill="1" applyAlignment="1">
      <alignment horizontal="left" vertical="center" indent="1"/>
    </xf>
    <xf numFmtId="3" fontId="7" fillId="3" borderId="0" xfId="0" quotePrefix="1" applyNumberFormat="1" applyFont="1" applyFill="1" applyAlignment="1">
      <alignment horizontal="right" vertical="center"/>
    </xf>
    <xf numFmtId="3" fontId="7" fillId="0" borderId="0" xfId="0" quotePrefix="1" applyNumberFormat="1" applyFont="1" applyAlignment="1">
      <alignment horizontal="right" vertical="center"/>
    </xf>
    <xf numFmtId="3" fontId="7" fillId="3" borderId="21" xfId="0" applyNumberFormat="1" applyFont="1" applyFill="1" applyBorder="1" applyAlignment="1">
      <alignment horizontal="right" vertical="center"/>
    </xf>
    <xf numFmtId="3" fontId="7" fillId="3" borderId="21" xfId="0" quotePrefix="1" applyNumberFormat="1" applyFont="1" applyFill="1" applyBorder="1" applyAlignment="1">
      <alignment horizontal="right" vertical="center"/>
    </xf>
    <xf numFmtId="0" fontId="7" fillId="3" borderId="21" xfId="0" applyFont="1" applyFill="1" applyBorder="1" applyAlignment="1">
      <alignment horizontal="left" vertical="center" indent="1"/>
    </xf>
    <xf numFmtId="0" fontId="13" fillId="3" borderId="22" xfId="0" applyFont="1" applyFill="1" applyBorder="1" applyAlignment="1">
      <alignment horizontal="left" vertical="center"/>
    </xf>
    <xf numFmtId="168" fontId="7" fillId="3" borderId="22" xfId="0" quotePrefix="1" applyNumberFormat="1" applyFont="1" applyFill="1" applyBorder="1" applyAlignment="1">
      <alignment horizontal="right" vertical="center"/>
    </xf>
    <xf numFmtId="3" fontId="7" fillId="3" borderId="22" xfId="0" applyNumberFormat="1" applyFont="1" applyFill="1" applyBorder="1" applyAlignment="1">
      <alignment vertical="center"/>
    </xf>
    <xf numFmtId="0" fontId="13" fillId="3" borderId="0" xfId="0" applyFont="1" applyFill="1" applyAlignment="1">
      <alignment horizontal="left" vertical="center" indent="1"/>
    </xf>
    <xf numFmtId="0" fontId="7" fillId="3" borderId="21" xfId="0" applyFont="1" applyFill="1" applyBorder="1" applyAlignment="1">
      <alignment horizontal="left" vertical="center"/>
    </xf>
    <xf numFmtId="169" fontId="7" fillId="3" borderId="21" xfId="0" applyNumberFormat="1" applyFont="1" applyFill="1" applyBorder="1" applyAlignment="1">
      <alignment horizontal="right" vertical="center"/>
    </xf>
    <xf numFmtId="169" fontId="7" fillId="3" borderId="21" xfId="0" applyNumberFormat="1" applyFont="1" applyFill="1" applyBorder="1" applyAlignment="1">
      <alignment vertical="center"/>
    </xf>
    <xf numFmtId="0" fontId="13" fillId="3" borderId="22" xfId="0" applyFont="1" applyFill="1" applyBorder="1" applyAlignment="1">
      <alignment horizontal="left" vertical="center" indent="1"/>
    </xf>
    <xf numFmtId="0" fontId="14" fillId="3" borderId="0" xfId="0" applyFont="1" applyFill="1" applyAlignment="1">
      <alignment horizontal="left" vertical="center" indent="1"/>
    </xf>
    <xf numFmtId="168" fontId="7" fillId="3" borderId="21" xfId="0" applyNumberFormat="1" applyFont="1" applyFill="1" applyBorder="1" applyAlignment="1">
      <alignment vertical="center"/>
    </xf>
    <xf numFmtId="0" fontId="14" fillId="3" borderId="21" xfId="0" applyFont="1" applyFill="1" applyBorder="1" applyAlignment="1">
      <alignment horizontal="left" vertical="center" indent="1"/>
    </xf>
    <xf numFmtId="168" fontId="7" fillId="3" borderId="21" xfId="0" applyNumberFormat="1" applyFont="1" applyFill="1" applyBorder="1" applyAlignment="1">
      <alignment horizontal="right" vertical="center"/>
    </xf>
    <xf numFmtId="0" fontId="7" fillId="3" borderId="21" xfId="0" applyFont="1" applyFill="1" applyBorder="1"/>
    <xf numFmtId="169" fontId="7" fillId="3" borderId="0" xfId="0" applyNumberFormat="1" applyFont="1" applyFill="1" applyAlignment="1">
      <alignment vertical="center"/>
    </xf>
    <xf numFmtId="2" fontId="7" fillId="3" borderId="0" xfId="0" applyNumberFormat="1" applyFont="1" applyFill="1" applyAlignment="1">
      <alignment vertical="center"/>
    </xf>
    <xf numFmtId="168" fontId="7" fillId="3" borderId="21" xfId="0" quotePrefix="1" applyNumberFormat="1" applyFont="1" applyFill="1" applyBorder="1" applyAlignment="1">
      <alignment horizontal="right" vertical="center"/>
    </xf>
    <xf numFmtId="168" fontId="14" fillId="3" borderId="0" xfId="0" quotePrefix="1" applyNumberFormat="1" applyFont="1" applyFill="1" applyAlignment="1">
      <alignment horizontal="right" vertical="center"/>
    </xf>
    <xf numFmtId="3" fontId="7" fillId="3" borderId="21" xfId="0" applyNumberFormat="1" applyFont="1" applyFill="1" applyBorder="1" applyAlignment="1">
      <alignment vertical="center"/>
    </xf>
    <xf numFmtId="167" fontId="0" fillId="3" borderId="0" xfId="12" applyNumberFormat="1" applyFont="1" applyFill="1"/>
    <xf numFmtId="166" fontId="9" fillId="0" borderId="30" xfId="13" applyNumberFormat="1" applyFont="1" applyFill="1" applyBorder="1" applyAlignment="1">
      <alignment horizontal="right" vertical="center" wrapText="1" indent="1"/>
    </xf>
    <xf numFmtId="166" fontId="9" fillId="0" borderId="28" xfId="13" applyNumberFormat="1" applyFont="1" applyFill="1" applyBorder="1" applyAlignment="1">
      <alignment horizontal="right" vertical="center" wrapText="1" indent="1"/>
    </xf>
    <xf numFmtId="166" fontId="9" fillId="0" borderId="19" xfId="13" applyNumberFormat="1" applyFont="1" applyFill="1" applyBorder="1" applyAlignment="1">
      <alignment horizontal="right" vertical="center" wrapText="1" indent="1"/>
    </xf>
    <xf numFmtId="166" fontId="2" fillId="0" borderId="30" xfId="13" applyNumberFormat="1" applyFont="1" applyFill="1" applyBorder="1" applyAlignment="1">
      <alignment horizontal="right" vertical="center" wrapText="1" indent="1"/>
    </xf>
    <xf numFmtId="166" fontId="2" fillId="0" borderId="28" xfId="13" applyNumberFormat="1" applyFont="1" applyFill="1" applyBorder="1" applyAlignment="1">
      <alignment horizontal="right" vertical="center" wrapText="1" indent="1"/>
    </xf>
    <xf numFmtId="166" fontId="2" fillId="0" borderId="19" xfId="13" applyNumberFormat="1" applyFont="1" applyFill="1" applyBorder="1" applyAlignment="1">
      <alignment horizontal="right" vertical="center" wrapText="1" indent="1"/>
    </xf>
    <xf numFmtId="166" fontId="9" fillId="0" borderId="17" xfId="13" applyNumberFormat="1" applyFont="1" applyFill="1" applyBorder="1" applyAlignment="1">
      <alignment horizontal="right" vertical="center" wrapText="1" indent="1"/>
    </xf>
    <xf numFmtId="166" fontId="9" fillId="0" borderId="29" xfId="13" applyNumberFormat="1" applyFont="1" applyFill="1" applyBorder="1" applyAlignment="1">
      <alignment horizontal="right" vertical="center" wrapText="1" indent="1"/>
    </xf>
    <xf numFmtId="3" fontId="7" fillId="3" borderId="0" xfId="0" applyNumberFormat="1" applyFont="1" applyFill="1"/>
    <xf numFmtId="0" fontId="15" fillId="5" borderId="31" xfId="1" applyFont="1" applyFill="1" applyBorder="1" applyAlignment="1">
      <alignment horizontal="center" vertical="center"/>
    </xf>
    <xf numFmtId="49" fontId="15" fillId="5" borderId="5" xfId="1" applyNumberFormat="1" applyFont="1" applyFill="1" applyBorder="1" applyAlignment="1">
      <alignment horizontal="center" vertical="center"/>
    </xf>
    <xf numFmtId="49" fontId="10" fillId="5" borderId="27" xfId="1" applyNumberFormat="1" applyFont="1" applyFill="1" applyBorder="1" applyAlignment="1">
      <alignment horizontal="center" vertical="center" wrapText="1"/>
    </xf>
    <xf numFmtId="49" fontId="15" fillId="5" borderId="32" xfId="1" applyNumberFormat="1" applyFont="1" applyFill="1" applyBorder="1" applyAlignment="1">
      <alignment horizontal="center" vertical="center" wrapText="1"/>
    </xf>
    <xf numFmtId="49" fontId="15" fillId="5" borderId="27" xfId="1" applyNumberFormat="1" applyFont="1" applyFill="1" applyBorder="1" applyAlignment="1">
      <alignment horizontal="center" vertical="center" wrapText="1"/>
    </xf>
    <xf numFmtId="166" fontId="10" fillId="5" borderId="6" xfId="13" applyNumberFormat="1" applyFont="1" applyFill="1" applyBorder="1" applyAlignment="1">
      <alignment horizontal="right" vertical="center" indent="1"/>
    </xf>
    <xf numFmtId="166" fontId="10" fillId="5" borderId="17" xfId="1" applyNumberFormat="1" applyFont="1" applyFill="1" applyBorder="1" applyAlignment="1">
      <alignment horizontal="right" vertical="center" wrapText="1" indent="1"/>
    </xf>
    <xf numFmtId="167" fontId="10" fillId="5" borderId="4" xfId="12" applyNumberFormat="1" applyFont="1" applyFill="1" applyBorder="1" applyAlignment="1">
      <alignment horizontal="right" vertical="center" wrapText="1" indent="1"/>
    </xf>
    <xf numFmtId="166" fontId="10" fillId="5" borderId="4" xfId="13" applyNumberFormat="1" applyFont="1" applyFill="1" applyBorder="1" applyAlignment="1">
      <alignment horizontal="right" vertical="center" wrapText="1" indent="1"/>
    </xf>
    <xf numFmtId="166" fontId="15" fillId="5" borderId="20" xfId="1" applyNumberFormat="1" applyFont="1" applyFill="1" applyBorder="1" applyAlignment="1">
      <alignment horizontal="right" vertical="center" wrapText="1" indent="1"/>
    </xf>
    <xf numFmtId="167" fontId="15" fillId="5" borderId="17" xfId="12" applyNumberFormat="1" applyFont="1" applyFill="1" applyBorder="1" applyAlignment="1">
      <alignment horizontal="right" vertical="center" wrapText="1" indent="1"/>
    </xf>
    <xf numFmtId="0" fontId="2" fillId="2" borderId="34" xfId="1" applyFill="1" applyBorder="1"/>
    <xf numFmtId="0" fontId="11" fillId="3" borderId="20" xfId="0" applyFont="1" applyFill="1" applyBorder="1"/>
    <xf numFmtId="0" fontId="11" fillId="3" borderId="15" xfId="0" applyFont="1" applyFill="1" applyBorder="1"/>
    <xf numFmtId="0" fontId="4" fillId="3" borderId="18" xfId="14" applyFont="1" applyFill="1" applyBorder="1" applyAlignment="1">
      <alignment vertical="center"/>
    </xf>
    <xf numFmtId="167" fontId="10" fillId="5" borderId="17" xfId="12" applyNumberFormat="1" applyFont="1" applyFill="1" applyBorder="1" applyAlignment="1">
      <alignment horizontal="right" vertical="center" wrapText="1" indent="1"/>
    </xf>
    <xf numFmtId="0" fontId="2" fillId="2" borderId="35" xfId="1" applyFill="1" applyBorder="1"/>
    <xf numFmtId="0" fontId="12" fillId="4" borderId="24" xfId="1" applyFont="1" applyFill="1" applyBorder="1" applyAlignment="1">
      <alignment horizontal="center" vertical="center"/>
    </xf>
    <xf numFmtId="0" fontId="12" fillId="4" borderId="25" xfId="1" applyFont="1" applyFill="1" applyBorder="1" applyAlignment="1">
      <alignment horizontal="center" vertical="center"/>
    </xf>
    <xf numFmtId="0" fontId="12" fillId="4" borderId="26" xfId="1" applyFont="1" applyFill="1" applyBorder="1" applyAlignment="1">
      <alignment horizontal="center" vertical="center"/>
    </xf>
    <xf numFmtId="0" fontId="12" fillId="4" borderId="1" xfId="1" applyFont="1" applyFill="1" applyBorder="1" applyAlignment="1">
      <alignment horizontal="center" vertical="center"/>
    </xf>
    <xf numFmtId="0" fontId="12" fillId="4" borderId="0" xfId="1" applyFont="1" applyFill="1" applyAlignment="1">
      <alignment horizontal="center" vertical="center"/>
    </xf>
    <xf numFmtId="0" fontId="12" fillId="4" borderId="15" xfId="1" applyFont="1" applyFill="1" applyBorder="1" applyAlignment="1">
      <alignment horizontal="center" vertical="center"/>
    </xf>
    <xf numFmtId="0" fontId="12" fillId="4" borderId="11" xfId="1" applyFont="1" applyFill="1" applyBorder="1" applyAlignment="1">
      <alignment horizontal="center" vertical="center"/>
    </xf>
    <xf numFmtId="0" fontId="12" fillId="4" borderId="9" xfId="1" applyFont="1" applyFill="1" applyBorder="1" applyAlignment="1">
      <alignment horizontal="center" vertical="center"/>
    </xf>
    <xf numFmtId="0" fontId="12" fillId="4" borderId="18" xfId="1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168" fontId="7" fillId="3" borderId="0" xfId="0" applyNumberFormat="1" applyFont="1" applyFill="1" applyBorder="1" applyAlignment="1">
      <alignment horizontal="right" vertical="center"/>
    </xf>
    <xf numFmtId="3" fontId="7" fillId="3" borderId="0" xfId="0" quotePrefix="1" applyNumberFormat="1" applyFont="1" applyFill="1" applyBorder="1" applyAlignment="1">
      <alignment horizontal="right" vertical="center"/>
    </xf>
    <xf numFmtId="3" fontId="7" fillId="3" borderId="0" xfId="0" applyNumberFormat="1" applyFont="1" applyFill="1" applyBorder="1" applyAlignment="1">
      <alignment vertical="center"/>
    </xf>
    <xf numFmtId="0" fontId="7" fillId="3" borderId="0" xfId="0" applyFont="1" applyFill="1" applyBorder="1" applyAlignment="1">
      <alignment horizontal="left" vertical="center" indent="1"/>
    </xf>
    <xf numFmtId="0" fontId="0" fillId="3" borderId="0" xfId="0" applyFill="1" applyBorder="1"/>
    <xf numFmtId="166" fontId="0" fillId="3" borderId="0" xfId="0" applyNumberFormat="1" applyFill="1"/>
  </cellXfs>
  <cellStyles count="15">
    <cellStyle name="Comma" xfId="13" builtinId="3"/>
    <cellStyle name="Comma 2" xfId="2" xr:uid="{00000000-0005-0000-0000-000001000000}"/>
    <cellStyle name="Currency 2" xfId="4" xr:uid="{00000000-0005-0000-0000-000002000000}"/>
    <cellStyle name="Currency 3" xfId="3" xr:uid="{00000000-0005-0000-0000-000003000000}"/>
    <cellStyle name="Normal" xfId="0" builtinId="0"/>
    <cellStyle name="Normal 2" xfId="5" xr:uid="{00000000-0005-0000-0000-000005000000}"/>
    <cellStyle name="Normal 2 2" xfId="14" xr:uid="{68A3B126-E297-4889-83EC-DDF8072BF628}"/>
    <cellStyle name="Normal 3" xfId="6" xr:uid="{00000000-0005-0000-0000-000006000000}"/>
    <cellStyle name="Normal 4" xfId="7" xr:uid="{00000000-0005-0000-0000-000007000000}"/>
    <cellStyle name="Normal 5" xfId="11" xr:uid="{00000000-0005-0000-0000-000008000000}"/>
    <cellStyle name="Normal 6" xfId="1" xr:uid="{00000000-0005-0000-0000-000009000000}"/>
    <cellStyle name="Percent" xfId="12" builtinId="5"/>
    <cellStyle name="Percent 2" xfId="9" xr:uid="{00000000-0005-0000-0000-00000B000000}"/>
    <cellStyle name="Percent 3" xfId="10" xr:uid="{00000000-0005-0000-0000-00000C000000}"/>
    <cellStyle name="Percent 4" xfId="8" xr:uid="{00000000-0005-0000-0000-00000D000000}"/>
  </cellStyles>
  <dxfs count="0"/>
  <tableStyles count="0" defaultTableStyle="TableStyleMedium2" defaultPivotStyle="PivotStyleLight16"/>
  <colors>
    <mruColors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16668</xdr:colOff>
      <xdr:row>31</xdr:row>
      <xdr:rowOff>168314</xdr:rowOff>
    </xdr:from>
    <xdr:to>
      <xdr:col>6</xdr:col>
      <xdr:colOff>611430</xdr:colOff>
      <xdr:row>35</xdr:row>
      <xdr:rowOff>25213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6D7BF2E-649C-41C2-A45D-8C0C674DA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74843" y="7578764"/>
          <a:ext cx="1766337" cy="6188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174405</xdr:colOff>
      <xdr:row>50</xdr:row>
      <xdr:rowOff>70936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8563D0E-5CAC-6164-CF6B-474A27963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22269" cy="959593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decpr-my.sharepoint.com/personal/monica_gonzalez_ddec_pr_gov/Documents/Informe%20de%20Ventas/2026/Julio/Copy%20of%20Tabla%20para%20Reporte%20EVD%20-%20Julio%202026.xlsx" TargetMode="External"/><Relationship Id="rId1" Type="http://schemas.openxmlformats.org/officeDocument/2006/relationships/externalLinkPath" Target="https://ddecpr-my.sharepoint.com/personal/monica_gonzalez_ddec_pr_gov/Documents/Informe%20de%20Ventas/2026/Julio/Copy%20of%20Tabla%20para%20Reporte%20EVD%20-%20Juli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ambios Históricos"/>
    </sheetNames>
    <sheetDataSet>
      <sheetData sheetId="0">
        <row r="6">
          <cell r="M6">
            <v>2020</v>
          </cell>
          <cell r="N6">
            <v>2021</v>
          </cell>
          <cell r="O6">
            <v>2022</v>
          </cell>
          <cell r="P6">
            <v>2023</v>
          </cell>
          <cell r="Q6">
            <v>2024</v>
          </cell>
          <cell r="R6">
            <v>2025</v>
          </cell>
          <cell r="S6">
            <v>2026</v>
          </cell>
          <cell r="T6">
            <v>2027</v>
          </cell>
        </row>
        <row r="7">
          <cell r="M7">
            <v>2460766136.1731334</v>
          </cell>
          <cell r="N7">
            <v>2964130099.4093137</v>
          </cell>
          <cell r="O7">
            <v>3332410256.2184601</v>
          </cell>
          <cell r="P7">
            <v>3331144636.6650534</v>
          </cell>
          <cell r="Q7">
            <v>4138561512.1418152</v>
          </cell>
          <cell r="R7">
            <v>4383213113.2782898</v>
          </cell>
          <cell r="S7">
            <v>4361967431.9018841</v>
          </cell>
          <cell r="T7">
            <v>4410470156.5058842</v>
          </cell>
        </row>
        <row r="22">
          <cell r="M22">
            <v>28936479299</v>
          </cell>
          <cell r="N22">
            <v>34692957558</v>
          </cell>
          <cell r="O22">
            <v>36961352968</v>
          </cell>
          <cell r="P22">
            <v>44611476358</v>
          </cell>
          <cell r="Q22">
            <v>51374775548</v>
          </cell>
          <cell r="R22">
            <v>51528802031</v>
          </cell>
          <cell r="S22">
            <v>52146152620</v>
          </cell>
        </row>
        <row r="24">
          <cell r="M24">
            <v>-9.0701565642197259</v>
          </cell>
          <cell r="N24">
            <v>19.893499134840965</v>
          </cell>
          <cell r="O24">
            <v>6.5384895658079198</v>
          </cell>
          <cell r="P24">
            <v>20.697628132344725</v>
          </cell>
          <cell r="Q24">
            <v>15.160446912192729</v>
          </cell>
          <cell r="R24">
            <v>0.29980954925261216</v>
          </cell>
          <cell r="S24">
            <v>1.1980689724333173</v>
          </cell>
        </row>
        <row r="25">
          <cell r="M25">
            <v>16326576923.207504</v>
          </cell>
          <cell r="N25">
            <v>21182215157.689835</v>
          </cell>
          <cell r="O25">
            <v>21364734958.907093</v>
          </cell>
          <cell r="P25">
            <v>29133853365.164253</v>
          </cell>
          <cell r="Q25">
            <v>29740993927.915344</v>
          </cell>
          <cell r="R25">
            <v>30031187950.462532</v>
          </cell>
          <cell r="S25">
            <v>30041434591.6474</v>
          </cell>
        </row>
        <row r="27">
          <cell r="M27">
            <v>-6.7453699749029123</v>
          </cell>
          <cell r="N27">
            <v>29.740699825327475</v>
          </cell>
          <cell r="O27">
            <v>0.86166531620276654</v>
          </cell>
          <cell r="P27">
            <v>36.364216177735294</v>
          </cell>
          <cell r="Q27">
            <v>2.0839693093157985</v>
          </cell>
          <cell r="R27">
            <v>0.97573747283142187</v>
          </cell>
          <cell r="S27">
            <v>3.411999952106471E-2</v>
          </cell>
        </row>
        <row r="77">
          <cell r="W77">
            <v>41640</v>
          </cell>
          <cell r="Z77">
            <v>7.9258125699760189</v>
          </cell>
        </row>
        <row r="78">
          <cell r="W78">
            <v>41671</v>
          </cell>
          <cell r="Z78">
            <v>7.9215963891840238</v>
          </cell>
        </row>
        <row r="79">
          <cell r="W79">
            <v>41699</v>
          </cell>
          <cell r="Z79">
            <v>9.815375104928945</v>
          </cell>
        </row>
        <row r="80">
          <cell r="W80">
            <v>41730</v>
          </cell>
          <cell r="Z80">
            <v>6.8673868526127109</v>
          </cell>
        </row>
        <row r="81">
          <cell r="W81">
            <v>41760</v>
          </cell>
          <cell r="Z81">
            <v>5.4674283583904533</v>
          </cell>
        </row>
        <row r="82">
          <cell r="W82">
            <v>41791</v>
          </cell>
          <cell r="Z82">
            <v>1.4936412846341289</v>
          </cell>
        </row>
        <row r="83">
          <cell r="W83">
            <v>41821</v>
          </cell>
          <cell r="Z83">
            <v>-0.98137930880499291</v>
          </cell>
        </row>
        <row r="84">
          <cell r="W84">
            <v>41852</v>
          </cell>
          <cell r="Z84">
            <v>-2.2315373819056812</v>
          </cell>
        </row>
        <row r="85">
          <cell r="W85">
            <v>41883</v>
          </cell>
          <cell r="Z85">
            <v>1.0919162091051062</v>
          </cell>
        </row>
        <row r="86">
          <cell r="W86">
            <v>41913</v>
          </cell>
          <cell r="Z86">
            <v>0.65004823647512144</v>
          </cell>
        </row>
        <row r="87">
          <cell r="W87">
            <v>41944</v>
          </cell>
          <cell r="Z87">
            <v>-0.99163027091580902</v>
          </cell>
        </row>
        <row r="88">
          <cell r="W88">
            <v>41974</v>
          </cell>
          <cell r="Z88">
            <v>-2.0422996083075358</v>
          </cell>
        </row>
        <row r="89">
          <cell r="W89">
            <v>42005</v>
          </cell>
          <cell r="Z89">
            <v>-3.0004468874351358</v>
          </cell>
        </row>
        <row r="90">
          <cell r="W90">
            <v>42036</v>
          </cell>
          <cell r="Z90">
            <v>-0.29670135293200073</v>
          </cell>
        </row>
        <row r="91">
          <cell r="W91">
            <v>42064</v>
          </cell>
          <cell r="Z91">
            <v>-2.6463114063393616</v>
          </cell>
        </row>
        <row r="92">
          <cell r="W92">
            <v>42095</v>
          </cell>
          <cell r="Z92">
            <v>-2.052770639178807E-2</v>
          </cell>
        </row>
        <row r="93">
          <cell r="W93">
            <v>42125</v>
          </cell>
          <cell r="Z93">
            <v>0.48313951316525672</v>
          </cell>
        </row>
        <row r="94">
          <cell r="W94">
            <v>42156</v>
          </cell>
          <cell r="Z94">
            <v>1.904847921131201</v>
          </cell>
        </row>
        <row r="95">
          <cell r="W95">
            <v>42186</v>
          </cell>
          <cell r="Z95">
            <v>-2.1074728208408615</v>
          </cell>
        </row>
        <row r="96">
          <cell r="W96">
            <v>42217</v>
          </cell>
          <cell r="Z96">
            <v>-4.4052530957771143</v>
          </cell>
        </row>
        <row r="97">
          <cell r="W97">
            <v>42248</v>
          </cell>
          <cell r="Z97">
            <v>-3.7579472512638024</v>
          </cell>
        </row>
        <row r="98">
          <cell r="W98">
            <v>42278</v>
          </cell>
          <cell r="Z98">
            <v>-2.1945419368503907</v>
          </cell>
        </row>
        <row r="99">
          <cell r="W99">
            <v>42309</v>
          </cell>
          <cell r="Z99">
            <v>-1.8405134094748383</v>
          </cell>
        </row>
        <row r="100">
          <cell r="W100">
            <v>42339</v>
          </cell>
          <cell r="Z100">
            <v>-0.2226905739465968</v>
          </cell>
        </row>
        <row r="101">
          <cell r="W101">
            <v>42370</v>
          </cell>
          <cell r="Z101">
            <v>-3.7115601492089172</v>
          </cell>
        </row>
        <row r="102">
          <cell r="W102">
            <v>42401</v>
          </cell>
          <cell r="Z102">
            <v>-0.7796534157998396</v>
          </cell>
        </row>
        <row r="103">
          <cell r="W103">
            <v>42430</v>
          </cell>
          <cell r="Z103">
            <v>-2.2478626527767842</v>
          </cell>
        </row>
        <row r="104">
          <cell r="W104">
            <v>42461</v>
          </cell>
          <cell r="Z104">
            <v>-1.4194728724156729</v>
          </cell>
        </row>
        <row r="105">
          <cell r="W105">
            <v>42491</v>
          </cell>
          <cell r="Z105">
            <v>-2.8129125193609403</v>
          </cell>
        </row>
        <row r="106">
          <cell r="W106">
            <v>42522</v>
          </cell>
          <cell r="Z106">
            <v>-3.7056968379651409</v>
          </cell>
        </row>
        <row r="107">
          <cell r="W107">
            <v>42552</v>
          </cell>
          <cell r="Z107">
            <v>0.43417305251388744</v>
          </cell>
        </row>
        <row r="108">
          <cell r="W108">
            <v>42583</v>
          </cell>
          <cell r="Z108">
            <v>2.7246215178561344</v>
          </cell>
        </row>
        <row r="109">
          <cell r="W109">
            <v>42614</v>
          </cell>
          <cell r="Z109">
            <v>2.8591078321838213</v>
          </cell>
        </row>
        <row r="110">
          <cell r="W110">
            <v>42644</v>
          </cell>
          <cell r="Z110">
            <v>3.5640909813026083</v>
          </cell>
        </row>
        <row r="111">
          <cell r="W111">
            <v>42675</v>
          </cell>
          <cell r="Z111">
            <v>7.0727489140813988</v>
          </cell>
        </row>
        <row r="112">
          <cell r="W112">
            <v>42705</v>
          </cell>
          <cell r="Z112">
            <v>10.923517517142656</v>
          </cell>
        </row>
        <row r="113">
          <cell r="W113">
            <v>42736</v>
          </cell>
          <cell r="Z113">
            <v>7.4736792703816084</v>
          </cell>
        </row>
        <row r="114">
          <cell r="W114">
            <v>42767</v>
          </cell>
          <cell r="Z114">
            <v>3.8699746274312941</v>
          </cell>
        </row>
        <row r="115">
          <cell r="W115">
            <v>42795</v>
          </cell>
          <cell r="Z115">
            <v>7.4804352421322369</v>
          </cell>
        </row>
        <row r="116">
          <cell r="W116">
            <v>42826</v>
          </cell>
          <cell r="Z116">
            <v>-7.2028021245372802</v>
          </cell>
        </row>
        <row r="117">
          <cell r="W117">
            <v>42856</v>
          </cell>
          <cell r="Z117">
            <v>10.765136014850418</v>
          </cell>
        </row>
        <row r="118">
          <cell r="W118">
            <v>42887</v>
          </cell>
          <cell r="Z118">
            <v>13.592454738412641</v>
          </cell>
        </row>
        <row r="119">
          <cell r="W119">
            <v>42917</v>
          </cell>
          <cell r="Z119">
            <v>12.446641526122161</v>
          </cell>
        </row>
        <row r="120">
          <cell r="W120">
            <v>42948</v>
          </cell>
          <cell r="Z120">
            <v>15.114894044380542</v>
          </cell>
        </row>
        <row r="121">
          <cell r="W121">
            <v>42979</v>
          </cell>
          <cell r="Z121">
            <v>-25.197603756078252</v>
          </cell>
        </row>
        <row r="122">
          <cell r="W122">
            <v>43009</v>
          </cell>
          <cell r="Z122">
            <v>-22.568007535765545</v>
          </cell>
        </row>
        <row r="123">
          <cell r="W123">
            <v>43040</v>
          </cell>
          <cell r="Z123">
            <v>3.7324364236598191</v>
          </cell>
        </row>
        <row r="124">
          <cell r="W124">
            <v>43070</v>
          </cell>
          <cell r="Z124">
            <v>10.167505815233211</v>
          </cell>
        </row>
        <row r="125">
          <cell r="W125">
            <v>43101</v>
          </cell>
          <cell r="Z125">
            <v>16.263405967918271</v>
          </cell>
        </row>
        <row r="126">
          <cell r="W126">
            <v>43132</v>
          </cell>
          <cell r="Z126">
            <v>14.624203629405558</v>
          </cell>
        </row>
        <row r="127">
          <cell r="W127">
            <v>43160</v>
          </cell>
          <cell r="Z127">
            <v>10.618733303569433</v>
          </cell>
        </row>
        <row r="128">
          <cell r="W128">
            <v>43191</v>
          </cell>
          <cell r="Z128">
            <v>21.428095637478727</v>
          </cell>
        </row>
        <row r="129">
          <cell r="W129">
            <v>43221</v>
          </cell>
          <cell r="Z129">
            <v>15.296456689975644</v>
          </cell>
        </row>
        <row r="130">
          <cell r="W130">
            <v>43252</v>
          </cell>
          <cell r="Z130">
            <v>12.53129309896082</v>
          </cell>
        </row>
        <row r="131">
          <cell r="W131">
            <v>43282</v>
          </cell>
          <cell r="Z131">
            <v>19.235319094481827</v>
          </cell>
        </row>
        <row r="132">
          <cell r="W132">
            <v>43313</v>
          </cell>
          <cell r="Z132">
            <v>11.887780230721685</v>
          </cell>
        </row>
        <row r="133">
          <cell r="W133">
            <v>43344</v>
          </cell>
          <cell r="Z133">
            <v>44.057944656188205</v>
          </cell>
        </row>
        <row r="134">
          <cell r="W134">
            <v>43374</v>
          </cell>
          <cell r="Z134">
            <v>34.917287487421646</v>
          </cell>
        </row>
        <row r="135">
          <cell r="W135">
            <v>43405</v>
          </cell>
          <cell r="Z135">
            <v>-1.4652563065850421</v>
          </cell>
        </row>
        <row r="136">
          <cell r="W136">
            <v>43435</v>
          </cell>
          <cell r="Z136">
            <v>-10.585677954876347</v>
          </cell>
        </row>
        <row r="137">
          <cell r="W137">
            <v>43466</v>
          </cell>
          <cell r="Z137">
            <v>-2.5398878969908552</v>
          </cell>
        </row>
        <row r="138">
          <cell r="W138">
            <v>43497</v>
          </cell>
          <cell r="Z138">
            <v>2.4489590539061417</v>
          </cell>
        </row>
        <row r="139">
          <cell r="W139">
            <v>43525</v>
          </cell>
          <cell r="Z139">
            <v>-6.5685880099628138</v>
          </cell>
        </row>
        <row r="140">
          <cell r="W140">
            <v>43556</v>
          </cell>
          <cell r="Z140">
            <v>-11.782775015773604</v>
          </cell>
        </row>
        <row r="141">
          <cell r="W141">
            <v>43586</v>
          </cell>
          <cell r="Z141">
            <v>-20.706270071937222</v>
          </cell>
        </row>
        <row r="142">
          <cell r="W142">
            <v>43617</v>
          </cell>
          <cell r="Z142">
            <v>-18.201752030447587</v>
          </cell>
        </row>
        <row r="143">
          <cell r="W143">
            <v>43647</v>
          </cell>
          <cell r="Z143">
            <v>-20.015752853924642</v>
          </cell>
        </row>
        <row r="144">
          <cell r="W144">
            <v>43678</v>
          </cell>
          <cell r="Z144">
            <v>-9.141964619314205</v>
          </cell>
        </row>
        <row r="145">
          <cell r="W145">
            <v>43709</v>
          </cell>
          <cell r="Z145">
            <v>-8.1782506773272843</v>
          </cell>
        </row>
        <row r="146">
          <cell r="W146">
            <v>43739</v>
          </cell>
          <cell r="Z146">
            <v>0.11714883195901868</v>
          </cell>
        </row>
        <row r="147">
          <cell r="W147">
            <v>43770</v>
          </cell>
          <cell r="Z147">
            <v>-1.0345494817371914</v>
          </cell>
        </row>
        <row r="148">
          <cell r="W148">
            <v>43800</v>
          </cell>
          <cell r="Z148">
            <v>-2.9334921430515091</v>
          </cell>
        </row>
        <row r="149">
          <cell r="W149">
            <v>43831</v>
          </cell>
          <cell r="Y149">
            <v>2466685538.2332563</v>
          </cell>
          <cell r="Z149">
            <v>-8.2160017202338</v>
          </cell>
        </row>
        <row r="150">
          <cell r="W150">
            <v>43862</v>
          </cell>
          <cell r="Y150">
            <v>2287729434.0006142</v>
          </cell>
          <cell r="Z150">
            <v>-15.87296727772862</v>
          </cell>
        </row>
        <row r="151">
          <cell r="W151">
            <v>43891</v>
          </cell>
          <cell r="Y151">
            <v>2053647173.5308704</v>
          </cell>
          <cell r="Z151">
            <v>-20.737680017064307</v>
          </cell>
        </row>
        <row r="152">
          <cell r="W152">
            <v>43922</v>
          </cell>
          <cell r="Y152">
            <v>1571195776.8028388</v>
          </cell>
          <cell r="Z152">
            <v>-31.69003850765877</v>
          </cell>
        </row>
        <row r="153">
          <cell r="W153">
            <v>43952</v>
          </cell>
          <cell r="Y153">
            <v>2048466733.8744302</v>
          </cell>
          <cell r="Z153">
            <v>-13.023809283092689</v>
          </cell>
        </row>
        <row r="154">
          <cell r="W154">
            <v>43983</v>
          </cell>
          <cell r="Y154">
            <v>2934722167.3561821</v>
          </cell>
          <cell r="Z154">
            <v>22.604907448422846</v>
          </cell>
        </row>
        <row r="155">
          <cell r="W155">
            <v>44013</v>
          </cell>
          <cell r="Y155">
            <v>2964130099.4093137</v>
          </cell>
          <cell r="Z155">
            <v>20.455579091273908</v>
          </cell>
        </row>
        <row r="156">
          <cell r="W156">
            <v>44044</v>
          </cell>
          <cell r="Y156">
            <v>2949346462.5283794</v>
          </cell>
          <cell r="Z156">
            <v>9.5768448840620515</v>
          </cell>
        </row>
        <row r="157">
          <cell r="W157">
            <v>44075</v>
          </cell>
          <cell r="Y157">
            <v>2652449329.3904715</v>
          </cell>
          <cell r="Z157">
            <v>16.618831516115769</v>
          </cell>
        </row>
        <row r="158">
          <cell r="W158">
            <v>44105</v>
          </cell>
          <cell r="Y158">
            <v>2659186494.3807559</v>
          </cell>
          <cell r="Z158">
            <v>3.754548948356109</v>
          </cell>
        </row>
        <row r="159">
          <cell r="W159">
            <v>44136</v>
          </cell>
          <cell r="Y159">
            <v>2618388724.1360235</v>
          </cell>
          <cell r="Z159">
            <v>-2.1385160821052014</v>
          </cell>
        </row>
        <row r="160">
          <cell r="W160">
            <v>44166</v>
          </cell>
          <cell r="Y160">
            <v>2999651546.4219809</v>
          </cell>
          <cell r="Z160">
            <v>3.1282400834594744</v>
          </cell>
        </row>
        <row r="161">
          <cell r="W161">
            <v>44197</v>
          </cell>
          <cell r="Y161">
            <v>2563374378.4126844</v>
          </cell>
          <cell r="Z161">
            <v>3.9197878562453772</v>
          </cell>
        </row>
        <row r="162">
          <cell r="W162">
            <v>44228</v>
          </cell>
          <cell r="Y162">
            <v>2606568104.5197282</v>
          </cell>
          <cell r="Z162">
            <v>13.936904678520145</v>
          </cell>
        </row>
        <row r="163">
          <cell r="W163">
            <v>44256</v>
          </cell>
          <cell r="Y163">
            <v>3019287307.4004297</v>
          </cell>
          <cell r="Z163">
            <v>47.020741747440375</v>
          </cell>
        </row>
        <row r="164">
          <cell r="W164">
            <v>44287</v>
          </cell>
          <cell r="Y164">
            <v>2946687603.7785387</v>
          </cell>
          <cell r="Z164">
            <v>87.544267066108787</v>
          </cell>
        </row>
        <row r="165">
          <cell r="W165">
            <v>44317</v>
          </cell>
          <cell r="Y165">
            <v>3376636262.1305351</v>
          </cell>
          <cell r="Z165">
            <v>64.837251505863165</v>
          </cell>
        </row>
        <row r="166">
          <cell r="W166">
            <v>44348</v>
          </cell>
          <cell r="Y166">
            <v>3337251245.2294588</v>
          </cell>
          <cell r="Z166">
            <v>13.716088096881249</v>
          </cell>
        </row>
        <row r="167">
          <cell r="W167">
            <v>44378</v>
          </cell>
          <cell r="Y167">
            <v>3332410256.2184601</v>
          </cell>
          <cell r="Z167">
            <v>12.424561151433149</v>
          </cell>
        </row>
        <row r="168">
          <cell r="W168">
            <v>44409</v>
          </cell>
          <cell r="Y168">
            <v>3130064643.6733847</v>
          </cell>
          <cell r="Z168">
            <v>6.1273974909709779</v>
          </cell>
        </row>
        <row r="169">
          <cell r="W169">
            <v>44440</v>
          </cell>
          <cell r="Y169">
            <v>2934048891.4199595</v>
          </cell>
          <cell r="Z169">
            <v>10.61658591963373</v>
          </cell>
        </row>
        <row r="170">
          <cell r="W170">
            <v>44470</v>
          </cell>
          <cell r="Y170">
            <v>3081189428.1376328</v>
          </cell>
          <cell r="Z170">
            <v>15.86962534025462</v>
          </cell>
        </row>
        <row r="171">
          <cell r="W171">
            <v>44501</v>
          </cell>
          <cell r="Y171">
            <v>3092324470.9961948</v>
          </cell>
          <cell r="Z171">
            <v>18.100282150296589</v>
          </cell>
        </row>
        <row r="172">
          <cell r="W172">
            <v>44531</v>
          </cell>
          <cell r="Y172">
            <v>3357724955.730516</v>
          </cell>
          <cell r="Z172">
            <v>11.937166826448532</v>
          </cell>
        </row>
        <row r="173">
          <cell r="W173">
            <v>44562</v>
          </cell>
          <cell r="Y173">
            <v>2738675095.1015396</v>
          </cell>
          <cell r="Z173">
            <v>6.8386700813248531</v>
          </cell>
        </row>
        <row r="174">
          <cell r="W174">
            <v>44593</v>
          </cell>
          <cell r="Y174">
            <v>2654536308.4296207</v>
          </cell>
          <cell r="Z174">
            <v>1.8402820101541491</v>
          </cell>
        </row>
        <row r="175">
          <cell r="W175">
            <v>44621</v>
          </cell>
          <cell r="Y175">
            <v>3181156625.2629519</v>
          </cell>
          <cell r="Z175">
            <v>5.3611763764836828</v>
          </cell>
        </row>
        <row r="176">
          <cell r="W176">
            <v>44652</v>
          </cell>
          <cell r="Y176">
            <v>3015204292.8547368</v>
          </cell>
          <cell r="Z176">
            <v>2.3252104834030973</v>
          </cell>
        </row>
        <row r="177">
          <cell r="W177">
            <v>44682</v>
          </cell>
          <cell r="Y177">
            <v>3144867059.6926117</v>
          </cell>
          <cell r="Z177">
            <v>-6.8639078788926309</v>
          </cell>
        </row>
        <row r="178">
          <cell r="W178">
            <v>44713</v>
          </cell>
          <cell r="Y178">
            <v>3299150940.900578</v>
          </cell>
          <cell r="Z178">
            <v>-1.1416672443629916</v>
          </cell>
        </row>
        <row r="179">
          <cell r="W179">
            <v>44743</v>
          </cell>
          <cell r="Y179">
            <v>3331144636.6650534</v>
          </cell>
          <cell r="Z179">
            <v>-3.797910389469604E-2</v>
          </cell>
        </row>
        <row r="180">
          <cell r="W180">
            <v>44774</v>
          </cell>
          <cell r="Y180">
            <v>3318377784.6250081</v>
          </cell>
          <cell r="Z180">
            <v>6.0162700259960991</v>
          </cell>
        </row>
        <row r="181">
          <cell r="W181">
            <v>44805</v>
          </cell>
          <cell r="Y181">
            <v>2859741518.1320224</v>
          </cell>
          <cell r="Z181">
            <v>-2.5325881073500254</v>
          </cell>
        </row>
        <row r="182">
          <cell r="W182">
            <v>44835</v>
          </cell>
          <cell r="Y182">
            <v>3206924969.8640475</v>
          </cell>
          <cell r="Z182">
            <v>4.0807468887887612</v>
          </cell>
        </row>
        <row r="183">
          <cell r="W183">
            <v>44866</v>
          </cell>
          <cell r="Y183">
            <v>3162441118.9333687</v>
          </cell>
          <cell r="Z183">
            <v>2.2674414860024603</v>
          </cell>
        </row>
        <row r="184">
          <cell r="W184">
            <v>44896</v>
          </cell>
          <cell r="Y184">
            <v>3737554476.6639528</v>
          </cell>
          <cell r="Z184">
            <v>11.31210941757438</v>
          </cell>
        </row>
        <row r="185">
          <cell r="W185">
            <v>44927</v>
          </cell>
          <cell r="Y185">
            <v>4312961303.3885946</v>
          </cell>
          <cell r="Z185">
            <v>57.483496713533533</v>
          </cell>
        </row>
        <row r="186">
          <cell r="W186">
            <v>44958</v>
          </cell>
          <cell r="Y186">
            <v>3656757144.3061371</v>
          </cell>
          <cell r="Z186">
            <v>37.755024585420472</v>
          </cell>
        </row>
        <row r="187">
          <cell r="W187">
            <v>44986</v>
          </cell>
          <cell r="Y187">
            <v>4144373698.9741907</v>
          </cell>
          <cell r="Z187">
            <v>30.278832109739962</v>
          </cell>
        </row>
        <row r="188">
          <cell r="W188">
            <v>45017</v>
          </cell>
          <cell r="Y188">
            <v>4055512215.0965409</v>
          </cell>
          <cell r="Z188">
            <v>34.502070878151372</v>
          </cell>
        </row>
        <row r="189">
          <cell r="W189">
            <v>45047</v>
          </cell>
          <cell r="Y189">
            <v>4496080150.4547892</v>
          </cell>
          <cell r="Z189">
            <v>42.965666437240401</v>
          </cell>
        </row>
        <row r="190">
          <cell r="W190">
            <v>45078</v>
          </cell>
          <cell r="Y190">
            <v>4329607340.8021841</v>
          </cell>
          <cell r="Z190">
            <v>31.233987724742285</v>
          </cell>
        </row>
        <row r="191">
          <cell r="W191">
            <v>45108</v>
          </cell>
          <cell r="Y191">
            <v>4138561512.1418152</v>
          </cell>
          <cell r="Z191">
            <v>24.238421429971297</v>
          </cell>
        </row>
        <row r="192">
          <cell r="W192">
            <v>45139</v>
          </cell>
          <cell r="Y192">
            <v>4415442892.9888563</v>
          </cell>
          <cell r="Z192">
            <v>33.060283655672485</v>
          </cell>
        </row>
        <row r="193">
          <cell r="W193">
            <v>45170</v>
          </cell>
          <cell r="Y193">
            <v>4143717458.9618683</v>
          </cell>
          <cell r="Z193">
            <v>44.898321498249835</v>
          </cell>
        </row>
        <row r="194">
          <cell r="W194">
            <v>45200</v>
          </cell>
          <cell r="Y194">
            <v>4115344425.1123996</v>
          </cell>
          <cell r="Z194">
            <v>28.326807261938004</v>
          </cell>
        </row>
        <row r="195">
          <cell r="W195">
            <v>45231</v>
          </cell>
          <cell r="Y195">
            <v>4416391138.5827179</v>
          </cell>
          <cell r="Z195">
            <v>39.651331755776141</v>
          </cell>
        </row>
        <row r="196">
          <cell r="W196">
            <v>45261</v>
          </cell>
          <cell r="Y196">
            <v>4787537305.8630209</v>
          </cell>
          <cell r="Z196">
            <v>28.09277659375433</v>
          </cell>
        </row>
        <row r="197">
          <cell r="W197">
            <v>45292</v>
          </cell>
          <cell r="Y197">
            <v>4203058150.0828562</v>
          </cell>
          <cell r="Z197">
            <v>-2.548206338401183</v>
          </cell>
        </row>
        <row r="198">
          <cell r="W198">
            <v>45323</v>
          </cell>
          <cell r="Y198">
            <v>4004165158.7622919</v>
          </cell>
          <cell r="Z198">
            <v>9.5004398910410774</v>
          </cell>
        </row>
        <row r="199">
          <cell r="W199">
            <v>45352</v>
          </cell>
          <cell r="Y199">
            <v>4355048963.2065201</v>
          </cell>
          <cell r="Z199">
            <v>5.0834041410038724</v>
          </cell>
        </row>
        <row r="200">
          <cell r="W200">
            <v>45383</v>
          </cell>
          <cell r="Y200">
            <v>4295399598.2247114</v>
          </cell>
          <cell r="Z200">
            <v>5.9150945775775456</v>
          </cell>
        </row>
        <row r="201">
          <cell r="W201">
            <v>45413</v>
          </cell>
          <cell r="Y201">
            <v>4363290687.877368</v>
          </cell>
          <cell r="Z201">
            <v>-2.9534496302070865</v>
          </cell>
        </row>
        <row r="202">
          <cell r="W202">
            <v>45444</v>
          </cell>
          <cell r="Y202">
            <v>4136818256.4833074</v>
          </cell>
          <cell r="Z202">
            <v>-4.4528075907030642</v>
          </cell>
        </row>
        <row r="203">
          <cell r="W203">
            <v>45474</v>
          </cell>
          <cell r="Y203">
            <v>4383213113.2782898</v>
          </cell>
          <cell r="Z203">
            <v>5.9115129838884748</v>
          </cell>
        </row>
        <row r="204">
          <cell r="W204">
            <v>45505</v>
          </cell>
          <cell r="Y204">
            <v>4293268732.0515571</v>
          </cell>
          <cell r="Z204">
            <v>-2.7669740929340469</v>
          </cell>
        </row>
        <row r="205">
          <cell r="W205">
            <v>45536</v>
          </cell>
          <cell r="Y205">
            <v>4124791841.7194371</v>
          </cell>
          <cell r="Z205">
            <v>-0.45673039800287507</v>
          </cell>
        </row>
        <row r="206">
          <cell r="W206">
            <v>45566</v>
          </cell>
          <cell r="Y206">
            <v>4203877421.6666927</v>
          </cell>
          <cell r="Z206">
            <v>2.15129008434999</v>
          </cell>
        </row>
        <row r="207">
          <cell r="W207">
            <v>45597</v>
          </cell>
          <cell r="Y207">
            <v>4186210673.5317736</v>
          </cell>
          <cell r="Z207">
            <v>-5.2119583122977753</v>
          </cell>
        </row>
        <row r="208">
          <cell r="W208">
            <v>45627</v>
          </cell>
          <cell r="Y208">
            <v>4668219729.8591967</v>
          </cell>
          <cell r="Z208">
            <v>-2.4922537075106002</v>
          </cell>
        </row>
        <row r="209">
          <cell r="W209">
            <v>45658</v>
          </cell>
          <cell r="Y209">
            <v>4080367992.5790648</v>
          </cell>
          <cell r="Z209">
            <v>-2.9190687619054878</v>
          </cell>
        </row>
        <row r="210">
          <cell r="W210">
            <v>45690</v>
          </cell>
          <cell r="Y210">
            <v>3970282211</v>
          </cell>
          <cell r="Z210">
            <v>-0.84619256246576269</v>
          </cell>
        </row>
        <row r="211">
          <cell r="W211">
            <v>45719</v>
          </cell>
          <cell r="Y211">
            <v>4582242086</v>
          </cell>
          <cell r="Z211">
            <v>5.216775395934997</v>
          </cell>
        </row>
        <row r="212">
          <cell r="W212">
            <v>45748</v>
          </cell>
          <cell r="Y212">
            <v>4358368461.0994473</v>
          </cell>
          <cell r="Z212">
            <v>1.4659605337012385</v>
          </cell>
        </row>
        <row r="213">
          <cell r="W213">
            <v>45779</v>
          </cell>
          <cell r="Y213">
            <v>4386902155.9154129</v>
          </cell>
          <cell r="Z213">
            <v>0.54113901014308352</v>
          </cell>
        </row>
        <row r="214">
          <cell r="W214">
            <v>45809</v>
          </cell>
          <cell r="Y214">
            <v>4291057611.9667253</v>
          </cell>
          <cell r="Z214">
            <v>3.728453751665084</v>
          </cell>
        </row>
        <row r="215">
          <cell r="W215">
            <v>45839</v>
          </cell>
          <cell r="Y215">
            <v>4361967431.9018841</v>
          </cell>
          <cell r="Z215">
            <v>-0.48470564463418619</v>
          </cell>
        </row>
        <row r="216">
          <cell r="W216">
            <v>45871</v>
          </cell>
          <cell r="Y216">
            <v>4364031773.5095081</v>
          </cell>
          <cell r="Z216">
            <v>1.6482322881320461</v>
          </cell>
        </row>
        <row r="217">
          <cell r="W217">
            <v>45903</v>
          </cell>
          <cell r="Y217">
            <v>4212352154.5873127</v>
          </cell>
          <cell r="Z217">
            <v>2.1227813724383164</v>
          </cell>
        </row>
        <row r="218">
          <cell r="W218">
            <v>45931</v>
          </cell>
          <cell r="Y218">
            <v>4341721990.9450874</v>
          </cell>
          <cell r="Z218">
            <v>3.2789864083083584</v>
          </cell>
        </row>
        <row r="219">
          <cell r="W219">
            <v>45962</v>
          </cell>
          <cell r="Y219">
            <v>4265403683.6743603</v>
          </cell>
          <cell r="Z219">
            <v>1.8917588319981533</v>
          </cell>
        </row>
        <row r="220">
          <cell r="W220">
            <v>45993</v>
          </cell>
          <cell r="Y220">
            <v>4969711150.0837564</v>
          </cell>
          <cell r="Z220">
            <v>6.4583810889650097</v>
          </cell>
        </row>
        <row r="221">
          <cell r="W221">
            <v>46023</v>
          </cell>
          <cell r="Y221">
            <v>4011217720.7315087</v>
          </cell>
          <cell r="Z221">
            <v>-1.6947067512861389</v>
          </cell>
        </row>
        <row r="222">
          <cell r="W222">
            <v>46055</v>
          </cell>
          <cell r="Y222">
            <v>3947008282.4549651</v>
          </cell>
          <cell r="Z222">
            <v>-0.58620338072070832</v>
          </cell>
        </row>
        <row r="223">
          <cell r="W223">
            <v>46084</v>
          </cell>
          <cell r="Y223">
            <v>4527003162.4027519</v>
          </cell>
          <cell r="Z223">
            <v>-1.2054998963502619</v>
          </cell>
        </row>
        <row r="224">
          <cell r="W224">
            <v>46116</v>
          </cell>
          <cell r="Y224">
            <v>4261854150.9133663</v>
          </cell>
          <cell r="Z224">
            <v>-2.2144596320278556</v>
          </cell>
        </row>
        <row r="225">
          <cell r="W225">
            <v>46147</v>
          </cell>
          <cell r="Y225">
            <v>4420923389.9541063</v>
          </cell>
          <cell r="Z225">
            <v>0.77551841435119118</v>
          </cell>
        </row>
        <row r="226">
          <cell r="W226">
            <v>46179</v>
          </cell>
          <cell r="Y226">
            <v>4462957728.6848192</v>
          </cell>
          <cell r="Z226">
            <v>4.0060081281292019</v>
          </cell>
        </row>
        <row r="227">
          <cell r="W227">
            <v>46210</v>
          </cell>
          <cell r="Y227">
            <v>4410470156.5058842</v>
          </cell>
          <cell r="Z227">
            <v>1.1119460509784724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24C340-02C5-4FD4-9895-B58815CE18EA}">
  <sheetPr codeName="Sheet1">
    <pageSetUpPr fitToPage="1"/>
  </sheetPr>
  <dimension ref="A1:I38"/>
  <sheetViews>
    <sheetView tabSelected="1" zoomScaleNormal="100" workbookViewId="0">
      <selection sqref="A1:G1"/>
    </sheetView>
  </sheetViews>
  <sheetFormatPr defaultColWidth="8.85546875" defaultRowHeight="15" x14ac:dyDescent="0.25"/>
  <cols>
    <col min="1" max="1" width="58.7109375" style="5" customWidth="1"/>
    <col min="2" max="2" width="16.42578125" style="5" customWidth="1"/>
    <col min="3" max="3" width="16.5703125" style="5" customWidth="1"/>
    <col min="4" max="4" width="12" style="5" customWidth="1"/>
    <col min="5" max="5" width="20.140625" style="5" customWidth="1"/>
    <col min="6" max="6" width="17.5703125" style="5" customWidth="1"/>
    <col min="7" max="7" width="13.140625" style="5" customWidth="1"/>
    <col min="8" max="8" width="8.85546875" style="5"/>
    <col min="9" max="9" width="17.42578125" style="5" bestFit="1" customWidth="1"/>
    <col min="10" max="10" width="12.42578125" style="5" bestFit="1" customWidth="1"/>
    <col min="11" max="16384" width="8.85546875" style="5"/>
  </cols>
  <sheetData>
    <row r="1" spans="1:9" ht="20.100000000000001" customHeight="1" x14ac:dyDescent="0.25">
      <c r="A1" s="104" t="s">
        <v>60</v>
      </c>
      <c r="B1" s="105"/>
      <c r="C1" s="105"/>
      <c r="D1" s="105"/>
      <c r="E1" s="105"/>
      <c r="F1" s="105"/>
      <c r="G1" s="106"/>
    </row>
    <row r="2" spans="1:9" ht="20.100000000000001" customHeight="1" x14ac:dyDescent="0.25">
      <c r="A2" s="107" t="s">
        <v>68</v>
      </c>
      <c r="B2" s="108"/>
      <c r="C2" s="108"/>
      <c r="D2" s="108"/>
      <c r="E2" s="108"/>
      <c r="F2" s="108"/>
      <c r="G2" s="109"/>
    </row>
    <row r="3" spans="1:9" ht="20.100000000000001" customHeight="1" thickBot="1" x14ac:dyDescent="0.3">
      <c r="A3" s="110" t="s">
        <v>82</v>
      </c>
      <c r="B3" s="111"/>
      <c r="C3" s="111"/>
      <c r="D3" s="111"/>
      <c r="E3" s="111"/>
      <c r="F3" s="111"/>
      <c r="G3" s="112"/>
    </row>
    <row r="4" spans="1:9" ht="33.6" customHeight="1" thickBot="1" x14ac:dyDescent="0.3">
      <c r="A4" s="87" t="s">
        <v>0</v>
      </c>
      <c r="B4" s="88" t="s">
        <v>79</v>
      </c>
      <c r="C4" s="88" t="s">
        <v>80</v>
      </c>
      <c r="D4" s="89" t="s">
        <v>1</v>
      </c>
      <c r="E4" s="90" t="s">
        <v>72</v>
      </c>
      <c r="F4" s="90" t="s">
        <v>73</v>
      </c>
      <c r="G4" s="91" t="s">
        <v>2</v>
      </c>
    </row>
    <row r="5" spans="1:9" ht="18" customHeight="1" thickTop="1" x14ac:dyDescent="0.25">
      <c r="A5" s="21" t="s">
        <v>3</v>
      </c>
      <c r="B5" s="32">
        <v>421751257.526847</v>
      </c>
      <c r="C5" s="32">
        <v>413259964.46199304</v>
      </c>
      <c r="D5" s="26">
        <f>(C5-B5)/B5</f>
        <v>-2.0133414929565312E-2</v>
      </c>
      <c r="E5" s="78">
        <v>3199939055.3878045</v>
      </c>
      <c r="F5" s="81">
        <v>3345425271.734632</v>
      </c>
      <c r="G5" s="26">
        <f>(F5-E5)/E5</f>
        <v>4.5465308503882071E-2</v>
      </c>
    </row>
    <row r="6" spans="1:9" ht="18" customHeight="1" x14ac:dyDescent="0.25">
      <c r="A6" s="22" t="s">
        <v>66</v>
      </c>
      <c r="B6" s="33">
        <v>62981257.85532929</v>
      </c>
      <c r="C6" s="33">
        <v>64479196.308193199</v>
      </c>
      <c r="D6" s="26">
        <f t="shared" ref="D6:D22" si="0">(C6-B6)/B6</f>
        <v>2.3783876408196541E-2</v>
      </c>
      <c r="E6" s="79">
        <v>467047632.39613789</v>
      </c>
      <c r="F6" s="82">
        <v>463610230.13029027</v>
      </c>
      <c r="G6" s="26">
        <f t="shared" ref="G6:G22" si="1">(F6-E6)/E6</f>
        <v>-7.3598537438513472E-3</v>
      </c>
      <c r="I6"/>
    </row>
    <row r="7" spans="1:9" ht="18" customHeight="1" x14ac:dyDescent="0.25">
      <c r="A7" s="22" t="s">
        <v>4</v>
      </c>
      <c r="B7" s="33">
        <v>76041018.527194664</v>
      </c>
      <c r="C7" s="33">
        <v>74620037.402951479</v>
      </c>
      <c r="D7" s="26">
        <f t="shared" si="0"/>
        <v>-1.8687034337066345E-2</v>
      </c>
      <c r="E7" s="79">
        <v>515100919.02218193</v>
      </c>
      <c r="F7" s="82">
        <v>525920289.95799798</v>
      </c>
      <c r="G7" s="26">
        <f t="shared" si="1"/>
        <v>2.1004371252830424E-2</v>
      </c>
    </row>
    <row r="8" spans="1:9" ht="18" customHeight="1" x14ac:dyDescent="0.25">
      <c r="A8" s="22" t="s">
        <v>65</v>
      </c>
      <c r="B8" s="33">
        <v>27760879.759015501</v>
      </c>
      <c r="C8" s="33">
        <v>31506399.892504111</v>
      </c>
      <c r="D8" s="26">
        <f t="shared" si="0"/>
        <v>0.1349208009977505</v>
      </c>
      <c r="E8" s="79">
        <v>241203366.58274114</v>
      </c>
      <c r="F8" s="82">
        <v>240880756.92334527</v>
      </c>
      <c r="G8" s="26">
        <f t="shared" si="1"/>
        <v>-1.3375006492092523E-3</v>
      </c>
    </row>
    <row r="9" spans="1:9" ht="18" customHeight="1" x14ac:dyDescent="0.25">
      <c r="A9" s="22" t="s">
        <v>64</v>
      </c>
      <c r="B9" s="33">
        <v>145686344.38664603</v>
      </c>
      <c r="C9" s="33">
        <v>158122313.00764051</v>
      </c>
      <c r="D9" s="26">
        <f t="shared" si="0"/>
        <v>8.5361251072302899E-2</v>
      </c>
      <c r="E9" s="79">
        <v>964604201.88782263</v>
      </c>
      <c r="F9" s="82">
        <v>1009844509.9719274</v>
      </c>
      <c r="G9" s="26">
        <f t="shared" si="1"/>
        <v>4.6900384629846283E-2</v>
      </c>
    </row>
    <row r="10" spans="1:9" ht="18" customHeight="1" x14ac:dyDescent="0.25">
      <c r="A10" s="22" t="s">
        <v>67</v>
      </c>
      <c r="B10" s="33">
        <v>113732770.23734771</v>
      </c>
      <c r="C10" s="33">
        <v>117266530.00988759</v>
      </c>
      <c r="D10" s="26">
        <f t="shared" si="0"/>
        <v>3.1070726274980538E-2</v>
      </c>
      <c r="E10" s="79">
        <v>829343622.57516706</v>
      </c>
      <c r="F10" s="82">
        <v>842012828.25087726</v>
      </c>
      <c r="G10" s="26">
        <f t="shared" si="1"/>
        <v>1.5276183877041794E-2</v>
      </c>
    </row>
    <row r="11" spans="1:9" ht="18" customHeight="1" x14ac:dyDescent="0.25">
      <c r="A11" s="22" t="s">
        <v>5</v>
      </c>
      <c r="B11" s="33">
        <v>904872361.79431367</v>
      </c>
      <c r="C11" s="33">
        <v>911700863.0958178</v>
      </c>
      <c r="D11" s="26">
        <f t="shared" si="0"/>
        <v>7.5463696205325366E-3</v>
      </c>
      <c r="E11" s="79">
        <v>5419250792.2091846</v>
      </c>
      <c r="F11" s="82">
        <v>5578130101.3761148</v>
      </c>
      <c r="G11" s="26">
        <f t="shared" si="1"/>
        <v>2.9317578251838436E-2</v>
      </c>
    </row>
    <row r="12" spans="1:9" ht="18" customHeight="1" x14ac:dyDescent="0.25">
      <c r="A12" s="22" t="s">
        <v>6</v>
      </c>
      <c r="B12" s="33">
        <v>45740517.842521437</v>
      </c>
      <c r="C12" s="33">
        <v>41910171.650770001</v>
      </c>
      <c r="D12" s="26">
        <f t="shared" si="0"/>
        <v>-8.3740770162218356E-2</v>
      </c>
      <c r="E12" s="79">
        <v>318889355.45122504</v>
      </c>
      <c r="F12" s="82">
        <v>339541246.00580931</v>
      </c>
      <c r="G12" s="26">
        <f t="shared" si="1"/>
        <v>6.4761931376988296E-2</v>
      </c>
    </row>
    <row r="13" spans="1:9" ht="18" customHeight="1" x14ac:dyDescent="0.25">
      <c r="A13" s="22" t="s">
        <v>7</v>
      </c>
      <c r="B13" s="33">
        <v>536432053.54262269</v>
      </c>
      <c r="C13" s="33">
        <v>544460779.98329222</v>
      </c>
      <c r="D13" s="26">
        <f t="shared" si="0"/>
        <v>1.4966902868028573E-2</v>
      </c>
      <c r="E13" s="79">
        <v>3518870641.8565159</v>
      </c>
      <c r="F13" s="82">
        <v>3525628713.7594686</v>
      </c>
      <c r="G13" s="26">
        <f t="shared" si="1"/>
        <v>1.920522971934879E-3</v>
      </c>
    </row>
    <row r="14" spans="1:9" ht="18" customHeight="1" x14ac:dyDescent="0.25">
      <c r="A14" s="22" t="s">
        <v>8</v>
      </c>
      <c r="B14" s="33">
        <v>52934480.536578126</v>
      </c>
      <c r="C14" s="33">
        <v>57197454.67748303</v>
      </c>
      <c r="D14" s="26">
        <f t="shared" si="0"/>
        <v>8.0533030601087241E-2</v>
      </c>
      <c r="E14" s="79">
        <v>392671855.72990084</v>
      </c>
      <c r="F14" s="82">
        <v>413770960.69785142</v>
      </c>
      <c r="G14" s="26">
        <f t="shared" si="1"/>
        <v>5.3732154877082897E-2</v>
      </c>
    </row>
    <row r="15" spans="1:9" ht="18" customHeight="1" x14ac:dyDescent="0.25">
      <c r="A15" s="22" t="s">
        <v>9</v>
      </c>
      <c r="B15" s="33">
        <v>356312549.13615996</v>
      </c>
      <c r="C15" s="33">
        <v>406665012.85312563</v>
      </c>
      <c r="D15" s="26">
        <f t="shared" si="0"/>
        <v>0.14131543735700472</v>
      </c>
      <c r="E15" s="79">
        <v>2602894589.8355498</v>
      </c>
      <c r="F15" s="82">
        <v>2527079559.6223521</v>
      </c>
      <c r="G15" s="26">
        <f t="shared" si="1"/>
        <v>-2.9127199583594231E-2</v>
      </c>
    </row>
    <row r="16" spans="1:9" ht="18" customHeight="1" x14ac:dyDescent="0.25">
      <c r="A16" s="22" t="s">
        <v>10</v>
      </c>
      <c r="B16" s="33">
        <v>128877706.61925191</v>
      </c>
      <c r="C16" s="33">
        <v>128302597.77792433</v>
      </c>
      <c r="D16" s="26">
        <f t="shared" si="0"/>
        <v>-4.4624385117795649E-3</v>
      </c>
      <c r="E16" s="79">
        <v>995042877.3900044</v>
      </c>
      <c r="F16" s="82">
        <v>1063563886.6489792</v>
      </c>
      <c r="G16" s="26">
        <f t="shared" si="1"/>
        <v>6.8862368462658891E-2</v>
      </c>
    </row>
    <row r="17" spans="1:9" ht="18" customHeight="1" x14ac:dyDescent="0.25">
      <c r="A17" s="22" t="s">
        <v>11</v>
      </c>
      <c r="B17" s="33">
        <v>117442129.51636851</v>
      </c>
      <c r="C17" s="33">
        <v>117074504.75464398</v>
      </c>
      <c r="D17" s="26">
        <f t="shared" si="0"/>
        <v>-3.1302630771293527E-3</v>
      </c>
      <c r="E17" s="79">
        <v>843476886.81870115</v>
      </c>
      <c r="F17" s="82">
        <v>876829697.3677783</v>
      </c>
      <c r="G17" s="26">
        <f t="shared" si="1"/>
        <v>3.9542056303252422E-2</v>
      </c>
    </row>
    <row r="18" spans="1:9" ht="18" customHeight="1" x14ac:dyDescent="0.25">
      <c r="A18" s="22" t="s">
        <v>12</v>
      </c>
      <c r="B18" s="33">
        <v>27126804.894939747</v>
      </c>
      <c r="C18" s="33">
        <v>26434926.370536655</v>
      </c>
      <c r="D18" s="26">
        <f t="shared" si="0"/>
        <v>-2.5505345251041894E-2</v>
      </c>
      <c r="E18" s="79">
        <v>194103888.07034227</v>
      </c>
      <c r="F18" s="82">
        <v>198162257.56740421</v>
      </c>
      <c r="G18" s="26">
        <f t="shared" si="1"/>
        <v>2.0908233922605431E-2</v>
      </c>
    </row>
    <row r="19" spans="1:9" ht="18" customHeight="1" x14ac:dyDescent="0.25">
      <c r="A19" s="22" t="s">
        <v>13</v>
      </c>
      <c r="B19" s="33">
        <v>18096562.754139565</v>
      </c>
      <c r="C19" s="33">
        <v>16160931.663898323</v>
      </c>
      <c r="D19" s="26">
        <f t="shared" si="0"/>
        <v>-0.10696125648493492</v>
      </c>
      <c r="E19" s="79">
        <v>113771113.85216534</v>
      </c>
      <c r="F19" s="82">
        <v>123799108.52300622</v>
      </c>
      <c r="G19" s="26">
        <f t="shared" si="1"/>
        <v>8.8141834348842651E-2</v>
      </c>
    </row>
    <row r="20" spans="1:9" ht="18" customHeight="1" x14ac:dyDescent="0.25">
      <c r="A20" s="22" t="s">
        <v>14</v>
      </c>
      <c r="B20" s="33">
        <v>796682958.89063358</v>
      </c>
      <c r="C20" s="33">
        <v>759870403.74987459</v>
      </c>
      <c r="D20" s="26">
        <f t="shared" si="0"/>
        <v>-4.6207283248558245E-2</v>
      </c>
      <c r="E20" s="79">
        <v>5678009901.626833</v>
      </c>
      <c r="F20" s="82">
        <v>5341202511.0634537</v>
      </c>
      <c r="G20" s="26">
        <f t="shared" si="1"/>
        <v>-5.9317858967959713E-2</v>
      </c>
    </row>
    <row r="21" spans="1:9" ht="18" customHeight="1" x14ac:dyDescent="0.25">
      <c r="A21" s="22" t="s">
        <v>15</v>
      </c>
      <c r="B21" s="33">
        <v>156119708.33760568</v>
      </c>
      <c r="C21" s="33">
        <v>162701097.59469703</v>
      </c>
      <c r="D21" s="26">
        <f t="shared" si="0"/>
        <v>4.2156043763925198E-2</v>
      </c>
      <c r="E21" s="79">
        <v>1126969314.2306263</v>
      </c>
      <c r="F21" s="82">
        <v>1115361418.0200989</v>
      </c>
      <c r="G21" s="26">
        <f t="shared" si="1"/>
        <v>-1.030009962467527E-2</v>
      </c>
    </row>
    <row r="22" spans="1:9" ht="18" customHeight="1" thickBot="1" x14ac:dyDescent="0.3">
      <c r="A22" s="21" t="s">
        <v>16</v>
      </c>
      <c r="B22" s="34">
        <v>373376069.74436963</v>
      </c>
      <c r="C22" s="35">
        <v>378736971.25065017</v>
      </c>
      <c r="D22" s="26">
        <f t="shared" si="0"/>
        <v>1.435791401937157E-2</v>
      </c>
      <c r="E22" s="80">
        <v>2610007935.8356733</v>
      </c>
      <c r="F22" s="83">
        <v>2510671244.0260153</v>
      </c>
      <c r="G22" s="26">
        <f t="shared" si="1"/>
        <v>-3.8059919453023575E-2</v>
      </c>
    </row>
    <row r="23" spans="1:9" ht="18" customHeight="1" thickTop="1" thickBot="1" x14ac:dyDescent="0.3">
      <c r="A23" s="43" t="s">
        <v>17</v>
      </c>
      <c r="B23" s="92">
        <f>SUM(B5:B22)</f>
        <v>4361967431.9018841</v>
      </c>
      <c r="C23" s="93">
        <f>SUM(C5:C22)</f>
        <v>4410470156.5058842</v>
      </c>
      <c r="D23" s="94">
        <f>(C23-B23)/B23</f>
        <v>1.1119460509784724E-2</v>
      </c>
      <c r="E23" s="95">
        <f>SUM(E5:E22)</f>
        <v>30031197950.758575</v>
      </c>
      <c r="F23" s="95">
        <f>SUM(F5:F22)</f>
        <v>30041434591.647408</v>
      </c>
      <c r="G23" s="102">
        <f>(F23-E23)/E23</f>
        <v>3.4086688468494872E-4</v>
      </c>
    </row>
    <row r="24" spans="1:9" ht="16.5" thickTop="1" thickBot="1" x14ac:dyDescent="0.3">
      <c r="A24" s="27"/>
      <c r="B24" s="28"/>
      <c r="C24" s="28"/>
      <c r="D24" s="98"/>
      <c r="E24" s="98"/>
      <c r="F24" s="98"/>
      <c r="G24" s="103"/>
    </row>
    <row r="25" spans="1:9" ht="27.6" customHeight="1" thickTop="1" thickBot="1" x14ac:dyDescent="0.3">
      <c r="A25" s="45" t="s">
        <v>0</v>
      </c>
      <c r="B25" s="88" t="s">
        <v>75</v>
      </c>
      <c r="C25" s="88" t="s">
        <v>76</v>
      </c>
      <c r="D25" s="89" t="s">
        <v>1</v>
      </c>
      <c r="E25" s="90" t="s">
        <v>72</v>
      </c>
      <c r="F25" s="90" t="s">
        <v>73</v>
      </c>
      <c r="G25" s="91" t="s">
        <v>2</v>
      </c>
    </row>
    <row r="26" spans="1:9" ht="18" customHeight="1" thickTop="1" x14ac:dyDescent="0.25">
      <c r="A26" s="23" t="s">
        <v>18</v>
      </c>
      <c r="B26" s="36">
        <v>991451451.11866188</v>
      </c>
      <c r="C26" s="36">
        <v>913514656.84851098</v>
      </c>
      <c r="D26" s="29">
        <f>(C26-B26)/B26</f>
        <v>-7.8608785313909468E-2</v>
      </c>
      <c r="E26" s="84">
        <v>6964116852.1224384</v>
      </c>
      <c r="F26" s="84">
        <v>6757431446.1829777</v>
      </c>
      <c r="G26" s="29">
        <f>(F26-E26)/E26</f>
        <v>-2.9678624056468796E-2</v>
      </c>
      <c r="I26" s="77"/>
    </row>
    <row r="27" spans="1:9" ht="18" customHeight="1" x14ac:dyDescent="0.25">
      <c r="A27" s="24" t="s">
        <v>19</v>
      </c>
      <c r="B27" s="37">
        <v>996058715.58207905</v>
      </c>
      <c r="C27" s="37">
        <v>1055745365.9307998</v>
      </c>
      <c r="D27" s="30">
        <f>(C27-B27)/B27</f>
        <v>5.9922823238227445E-2</v>
      </c>
      <c r="E27" s="79">
        <v>7418227169.5393105</v>
      </c>
      <c r="F27" s="79">
        <v>7134717042.9915142</v>
      </c>
      <c r="G27" s="30">
        <f>(F27-E27)/E27</f>
        <v>-3.8218043215492804E-2</v>
      </c>
      <c r="I27" s="77"/>
    </row>
    <row r="28" spans="1:9" ht="18" customHeight="1" x14ac:dyDescent="0.25">
      <c r="A28" s="24" t="s">
        <v>20</v>
      </c>
      <c r="B28" s="37">
        <v>341257424.16314375</v>
      </c>
      <c r="C28" s="37">
        <v>381538165.93157268</v>
      </c>
      <c r="D28" s="30">
        <f>(C28-B28)/B28</f>
        <v>0.11803623574551758</v>
      </c>
      <c r="E28" s="79">
        <v>2314015335.1174283</v>
      </c>
      <c r="F28" s="79">
        <v>2436468020.6184092</v>
      </c>
      <c r="G28" s="30">
        <f>(F28-E28)/E28</f>
        <v>5.2917836646388001E-2</v>
      </c>
      <c r="I28" s="77"/>
    </row>
    <row r="29" spans="1:9" ht="18" customHeight="1" thickBot="1" x14ac:dyDescent="0.3">
      <c r="A29" s="25" t="s">
        <v>21</v>
      </c>
      <c r="B29" s="38">
        <v>2033199841.0379996</v>
      </c>
      <c r="C29" s="38">
        <v>2059671967.7950003</v>
      </c>
      <c r="D29" s="31">
        <f>(C29-B29)/B29</f>
        <v>1.3019933516956208E-2</v>
      </c>
      <c r="E29" s="85">
        <v>13334838593.979399</v>
      </c>
      <c r="F29" s="85">
        <v>13712818081.8545</v>
      </c>
      <c r="G29" s="31">
        <f>(F29-E29)/E29</f>
        <v>2.8345261565127351E-2</v>
      </c>
      <c r="I29" s="77"/>
    </row>
    <row r="30" spans="1:9" ht="18" customHeight="1" thickTop="1" thickBot="1" x14ac:dyDescent="0.3">
      <c r="A30" s="44" t="s">
        <v>17</v>
      </c>
      <c r="B30" s="92">
        <f>SUM(B26:B29)</f>
        <v>4361967431.9018841</v>
      </c>
      <c r="C30" s="96">
        <f>SUM(C26:C29)</f>
        <v>4410470156.5058832</v>
      </c>
      <c r="D30" s="94">
        <f>(C30-B30)/B30</f>
        <v>1.1119460509784506E-2</v>
      </c>
      <c r="E30" s="95">
        <f>SUM(E26:E29)</f>
        <v>30031197950.758575</v>
      </c>
      <c r="F30" s="95">
        <f>SUM(F26:F29)</f>
        <v>30041434591.6474</v>
      </c>
      <c r="G30" s="97">
        <f>(F30-E30)/E30</f>
        <v>3.408668846846947E-4</v>
      </c>
      <c r="I30" s="77"/>
    </row>
    <row r="31" spans="1:9" ht="16.5" thickTop="1" thickBot="1" x14ac:dyDescent="0.3">
      <c r="A31" s="10" t="s">
        <v>22</v>
      </c>
      <c r="B31" s="1"/>
      <c r="C31" s="1"/>
      <c r="D31" s="1"/>
      <c r="E31" s="1"/>
      <c r="F31" s="1"/>
      <c r="G31" s="2"/>
    </row>
    <row r="32" spans="1:9" ht="15" customHeight="1" thickTop="1" x14ac:dyDescent="0.25">
      <c r="A32" s="12" t="s">
        <v>69</v>
      </c>
      <c r="B32" s="13"/>
      <c r="C32" s="13"/>
      <c r="D32" s="14"/>
      <c r="E32" s="14"/>
      <c r="F32" s="14"/>
      <c r="G32" s="99"/>
      <c r="I32" s="77"/>
    </row>
    <row r="33" spans="1:9" ht="15" customHeight="1" x14ac:dyDescent="0.25">
      <c r="A33" s="15" t="s">
        <v>23</v>
      </c>
      <c r="B33" s="13"/>
      <c r="C33" s="13"/>
      <c r="D33" s="14"/>
      <c r="E33" s="14"/>
      <c r="F33" s="14"/>
      <c r="G33" s="100"/>
      <c r="I33" s="77"/>
    </row>
    <row r="34" spans="1:9" ht="15" customHeight="1" x14ac:dyDescent="0.25">
      <c r="A34" s="16" t="s">
        <v>74</v>
      </c>
      <c r="B34" s="13"/>
      <c r="C34" s="17"/>
      <c r="D34" s="14"/>
      <c r="E34" s="14"/>
      <c r="F34" s="14"/>
      <c r="G34" s="100"/>
    </row>
    <row r="35" spans="1:9" ht="15" customHeight="1" x14ac:dyDescent="0.25">
      <c r="A35" s="16" t="s">
        <v>71</v>
      </c>
      <c r="B35" s="17"/>
      <c r="C35" s="17"/>
      <c r="D35" s="14"/>
      <c r="E35" s="14"/>
      <c r="F35" s="14"/>
      <c r="G35" s="100"/>
    </row>
    <row r="36" spans="1:9" ht="15" customHeight="1" thickBot="1" x14ac:dyDescent="0.3">
      <c r="A36" s="18"/>
      <c r="B36" s="19"/>
      <c r="C36" s="20"/>
      <c r="D36" s="19"/>
      <c r="E36" s="19"/>
      <c r="F36" s="19"/>
      <c r="G36" s="101"/>
    </row>
    <row r="37" spans="1:9" ht="15" customHeight="1" x14ac:dyDescent="0.25">
      <c r="A37" s="11"/>
      <c r="B37" s="122"/>
      <c r="C37" s="122"/>
      <c r="D37" s="77"/>
      <c r="E37" s="122"/>
      <c r="F37" s="122"/>
      <c r="G37" s="77"/>
    </row>
    <row r="38" spans="1:9" x14ac:dyDescent="0.25">
      <c r="B38" s="77"/>
      <c r="C38" s="77"/>
      <c r="E38" s="77"/>
      <c r="F38" s="77"/>
    </row>
  </sheetData>
  <mergeCells count="3">
    <mergeCell ref="A1:G1"/>
    <mergeCell ref="A2:G2"/>
    <mergeCell ref="A3:G3"/>
  </mergeCells>
  <printOptions horizontalCentered="1" verticalCentered="1"/>
  <pageMargins left="0.45" right="0.45" top="0.5" bottom="0.5" header="0.75" footer="0.3"/>
  <pageSetup scale="83" orientation="landscape" r:id="rId1"/>
  <headerFooter differentOddEven="1"/>
  <ignoredErrors>
    <ignoredError sqref="D23 G23 D30 G30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02867-C1DE-44EA-AF75-169A6C1406D5}">
  <sheetPr>
    <pageSetUpPr fitToPage="1"/>
  </sheetPr>
  <dimension ref="A1:X62"/>
  <sheetViews>
    <sheetView zoomScale="60" zoomScaleNormal="60" workbookViewId="0">
      <selection activeCell="A2" sqref="A2:U2"/>
    </sheetView>
  </sheetViews>
  <sheetFormatPr defaultColWidth="9.140625" defaultRowHeight="15" x14ac:dyDescent="0.25"/>
  <cols>
    <col min="1" max="18" width="16.28515625" style="5" customWidth="1"/>
    <col min="19" max="20" width="17" style="5" customWidth="1"/>
    <col min="21" max="21" width="16.28515625" style="5" customWidth="1"/>
    <col min="22" max="23" width="9.140625" style="5"/>
    <col min="24" max="24" width="15.42578125" style="5" bestFit="1" customWidth="1"/>
    <col min="25" max="16384" width="9.140625" style="5"/>
  </cols>
  <sheetData>
    <row r="1" spans="1:21" s="3" customFormat="1" x14ac:dyDescent="0.25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</row>
    <row r="2" spans="1:21" s="3" customFormat="1" x14ac:dyDescent="0.2">
      <c r="A2" s="113" t="s">
        <v>24</v>
      </c>
      <c r="B2" s="113"/>
      <c r="C2" s="113"/>
      <c r="D2" s="113"/>
      <c r="E2" s="113"/>
      <c r="F2" s="113"/>
      <c r="G2" s="113"/>
      <c r="H2" s="113"/>
      <c r="I2" s="113"/>
      <c r="J2" s="113"/>
      <c r="K2" s="113"/>
      <c r="L2" s="113"/>
      <c r="M2" s="113"/>
      <c r="N2" s="113"/>
      <c r="O2" s="113"/>
      <c r="P2" s="113"/>
      <c r="Q2" s="113"/>
      <c r="R2" s="113"/>
      <c r="S2" s="113"/>
      <c r="T2" s="113"/>
      <c r="U2" s="113"/>
    </row>
    <row r="3" spans="1:21" s="3" customFormat="1" ht="14.25" x14ac:dyDescent="0.2">
      <c r="A3" s="115" t="s">
        <v>25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</row>
    <row r="4" spans="1:21" s="3" customFormat="1" ht="18.600000000000001" customHeight="1" x14ac:dyDescent="0.25">
      <c r="A4" s="4" t="s">
        <v>26</v>
      </c>
      <c r="B4" s="4"/>
      <c r="U4" s="5"/>
    </row>
    <row r="5" spans="1:21" s="3" customFormat="1" ht="18.600000000000001" customHeight="1" x14ac:dyDescent="0.2">
      <c r="A5" s="46" t="s">
        <v>27</v>
      </c>
      <c r="B5" s="47">
        <v>2009</v>
      </c>
      <c r="C5" s="47">
        <v>2010</v>
      </c>
      <c r="D5" s="47">
        <v>2011</v>
      </c>
      <c r="E5" s="47">
        <v>2012</v>
      </c>
      <c r="F5" s="47">
        <v>2013</v>
      </c>
      <c r="G5" s="47">
        <v>2014</v>
      </c>
      <c r="H5" s="47">
        <v>2015</v>
      </c>
      <c r="I5" s="47">
        <v>2016</v>
      </c>
      <c r="J5" s="47">
        <v>2017</v>
      </c>
      <c r="K5" s="47">
        <v>2018</v>
      </c>
      <c r="L5" s="47">
        <v>2019</v>
      </c>
      <c r="M5" s="47">
        <v>2020</v>
      </c>
      <c r="N5" s="47">
        <v>2021</v>
      </c>
      <c r="O5" s="47">
        <v>2022</v>
      </c>
      <c r="P5" s="47">
        <v>2023</v>
      </c>
      <c r="Q5" s="47">
        <v>2024</v>
      </c>
      <c r="R5" s="47">
        <v>2025</v>
      </c>
      <c r="S5" s="47">
        <v>2026</v>
      </c>
      <c r="T5" s="47">
        <v>2027</v>
      </c>
      <c r="U5" s="48" t="s">
        <v>28</v>
      </c>
    </row>
    <row r="6" spans="1:21" s="3" customFormat="1" ht="18.600000000000001" customHeight="1" x14ac:dyDescent="0.2">
      <c r="A6" s="49" t="s">
        <v>29</v>
      </c>
      <c r="B6" s="50" t="s">
        <v>30</v>
      </c>
      <c r="C6" s="51">
        <v>2233483415.3594103</v>
      </c>
      <c r="D6" s="51">
        <v>2184929927.078733</v>
      </c>
      <c r="E6" s="52">
        <v>2203191014.3230443</v>
      </c>
      <c r="F6" s="52">
        <v>2216289371.8509288</v>
      </c>
      <c r="G6" s="52">
        <v>2357037827.1904774</v>
      </c>
      <c r="H6" s="52">
        <v>2333906345.6537232</v>
      </c>
      <c r="I6" s="52">
        <v>2284719903.7551908</v>
      </c>
      <c r="J6" s="52">
        <v>2294639541.9027171</v>
      </c>
      <c r="K6" s="52">
        <v>2580245100</v>
      </c>
      <c r="L6" s="52">
        <v>3076563478.4047318</v>
      </c>
      <c r="M6" s="52">
        <v>2460766136.1731334</v>
      </c>
      <c r="N6" s="52">
        <v>2964130099.4093137</v>
      </c>
      <c r="O6" s="52">
        <v>3332410256.2184601</v>
      </c>
      <c r="P6" s="52">
        <v>3331144636.6650534</v>
      </c>
      <c r="Q6" s="52">
        <v>4138561512.1418152</v>
      </c>
      <c r="R6" s="52">
        <v>4383213113.2782898</v>
      </c>
      <c r="S6" s="52">
        <v>4361967431.9018841</v>
      </c>
      <c r="T6" s="52">
        <v>4410470156.5058842</v>
      </c>
      <c r="U6" s="53" t="s">
        <v>31</v>
      </c>
    </row>
    <row r="7" spans="1:21" s="3" customFormat="1" ht="18.600000000000001" customHeight="1" x14ac:dyDescent="0.2">
      <c r="A7" s="49" t="s">
        <v>32</v>
      </c>
      <c r="B7" s="50" t="s">
        <v>30</v>
      </c>
      <c r="C7" s="51">
        <v>2151164616.7197452</v>
      </c>
      <c r="D7" s="51">
        <v>2129729041.4888654</v>
      </c>
      <c r="E7" s="51">
        <v>2147714384.9059482</v>
      </c>
      <c r="F7" s="51">
        <v>2215704159.1323872</v>
      </c>
      <c r="G7" s="52">
        <v>2395643110.5372167</v>
      </c>
      <c r="H7" s="51">
        <v>2342183438.9885306</v>
      </c>
      <c r="I7" s="51">
        <v>2239004330.5337095</v>
      </c>
      <c r="J7" s="51">
        <v>2300008724.3091617</v>
      </c>
      <c r="K7" s="51">
        <v>2647652606</v>
      </c>
      <c r="L7" s="51">
        <v>2962399729.0742555</v>
      </c>
      <c r="M7" s="51">
        <v>2691578193.9596272</v>
      </c>
      <c r="N7" s="54">
        <v>2949346462.5283794</v>
      </c>
      <c r="O7" s="54">
        <v>3130064643.6733847</v>
      </c>
      <c r="P7" s="54">
        <v>3318377784.6250081</v>
      </c>
      <c r="Q7" s="54">
        <v>4415442892.9888563</v>
      </c>
      <c r="R7" s="54">
        <v>4293268732.0515571</v>
      </c>
      <c r="S7" s="54">
        <v>4364031773.5095081</v>
      </c>
      <c r="T7" s="54" t="s">
        <v>30</v>
      </c>
      <c r="U7" s="53" t="s">
        <v>33</v>
      </c>
    </row>
    <row r="8" spans="1:21" s="3" customFormat="1" ht="18.600000000000001" customHeight="1" x14ac:dyDescent="0.2">
      <c r="A8" s="49" t="s">
        <v>34</v>
      </c>
      <c r="B8" s="50" t="s">
        <v>30</v>
      </c>
      <c r="C8" s="51">
        <v>2063862647.1613276</v>
      </c>
      <c r="D8" s="51">
        <v>2089732073.1388152</v>
      </c>
      <c r="E8" s="54">
        <v>2143543640.0936975</v>
      </c>
      <c r="F8" s="54">
        <v>2171455647.2129812</v>
      </c>
      <c r="G8" s="52">
        <v>2296973920.3504834</v>
      </c>
      <c r="H8" s="51">
        <v>2322054950.9057074</v>
      </c>
      <c r="I8" s="54">
        <v>2234793350.7053113</v>
      </c>
      <c r="J8" s="54">
        <v>2298688502.4284501</v>
      </c>
      <c r="K8" s="54">
        <v>1719474082</v>
      </c>
      <c r="L8" s="54">
        <v>2477039021.4250603</v>
      </c>
      <c r="M8" s="54">
        <v>2274460560.8777041</v>
      </c>
      <c r="N8" s="54">
        <v>2652449329.3904715</v>
      </c>
      <c r="O8" s="54">
        <v>2934048891.4199595</v>
      </c>
      <c r="P8" s="55">
        <v>2859741518.1320224</v>
      </c>
      <c r="Q8" s="55">
        <v>4143717458.9618683</v>
      </c>
      <c r="R8" s="55">
        <v>4124791841.7194371</v>
      </c>
      <c r="S8" s="55">
        <v>4212352154.5873127</v>
      </c>
      <c r="T8" s="55" t="s">
        <v>30</v>
      </c>
      <c r="U8" s="53" t="s">
        <v>35</v>
      </c>
    </row>
    <row r="9" spans="1:21" s="3" customFormat="1" ht="18.600000000000001" customHeight="1" x14ac:dyDescent="0.2">
      <c r="A9" s="49" t="s">
        <v>36</v>
      </c>
      <c r="B9" s="50" t="s">
        <v>30</v>
      </c>
      <c r="C9" s="51">
        <v>2144277709.6132584</v>
      </c>
      <c r="D9" s="51">
        <v>2176249655.0158057</v>
      </c>
      <c r="E9" s="54">
        <v>2247788147.1592698</v>
      </c>
      <c r="F9" s="54">
        <v>2257419576.2047453</v>
      </c>
      <c r="G9" s="52">
        <v>2403581565.532146</v>
      </c>
      <c r="H9" s="51">
        <v>2419206005.1111288</v>
      </c>
      <c r="I9" s="51">
        <v>2366115514.7901621</v>
      </c>
      <c r="J9" s="51">
        <v>2450446024.46</v>
      </c>
      <c r="K9" s="51">
        <v>1897429181</v>
      </c>
      <c r="L9" s="51">
        <v>2559959983</v>
      </c>
      <c r="M9" s="51">
        <v>2562958946.2187028</v>
      </c>
      <c r="N9" s="51">
        <v>2659186494.3807559</v>
      </c>
      <c r="O9" s="51">
        <v>3081189428.1376328</v>
      </c>
      <c r="P9" s="51">
        <v>3206924969.8640475</v>
      </c>
      <c r="Q9" s="51">
        <v>4115344425.1123996</v>
      </c>
      <c r="R9" s="51">
        <v>4203877421.6666927</v>
      </c>
      <c r="S9" s="51">
        <v>4341721990.9450874</v>
      </c>
      <c r="T9" s="51" t="s">
        <v>30</v>
      </c>
      <c r="U9" s="53" t="s">
        <v>37</v>
      </c>
    </row>
    <row r="10" spans="1:21" s="3" customFormat="1" ht="18.600000000000001" customHeight="1" x14ac:dyDescent="0.2">
      <c r="A10" s="49" t="s">
        <v>38</v>
      </c>
      <c r="B10" s="50" t="s">
        <v>30</v>
      </c>
      <c r="C10" s="51">
        <v>2215480047.6157508</v>
      </c>
      <c r="D10" s="51">
        <v>2254541064.3820062</v>
      </c>
      <c r="E10" s="54">
        <v>2350025077.7722478</v>
      </c>
      <c r="F10" s="54">
        <v>2392846680.0987539</v>
      </c>
      <c r="G10" s="52">
        <v>2541859895.588623</v>
      </c>
      <c r="H10" s="51">
        <v>2516654043.4196973</v>
      </c>
      <c r="I10" s="51">
        <v>2470334688.280467</v>
      </c>
      <c r="J10" s="51">
        <v>2645055258.1199999</v>
      </c>
      <c r="K10" s="51">
        <v>2743780264</v>
      </c>
      <c r="L10" s="51">
        <v>2703576850.6429043</v>
      </c>
      <c r="M10" s="51">
        <v>2675607010.3462114</v>
      </c>
      <c r="N10" s="51">
        <v>2618388724.1360235</v>
      </c>
      <c r="O10" s="51">
        <v>3092324470.9961948</v>
      </c>
      <c r="P10" s="51">
        <v>3162441118.9333687</v>
      </c>
      <c r="Q10" s="51">
        <v>4416391138.5827179</v>
      </c>
      <c r="R10" s="51">
        <v>4186210673.5317736</v>
      </c>
      <c r="S10" s="51">
        <v>4265403683.6743603</v>
      </c>
      <c r="T10" s="51" t="s">
        <v>30</v>
      </c>
      <c r="U10" s="53" t="s">
        <v>39</v>
      </c>
    </row>
    <row r="11" spans="1:21" s="3" customFormat="1" ht="18.600000000000001" customHeight="1" x14ac:dyDescent="0.2">
      <c r="A11" s="49" t="s">
        <v>40</v>
      </c>
      <c r="B11" s="50" t="s">
        <v>30</v>
      </c>
      <c r="C11" s="51">
        <v>2475099847.1038885</v>
      </c>
      <c r="D11" s="51">
        <v>2514463497.8371515</v>
      </c>
      <c r="E11" s="54">
        <v>2585257281.1850061</v>
      </c>
      <c r="F11" s="54">
        <v>2650271494.7183838</v>
      </c>
      <c r="G11" s="52">
        <v>2805880610.2992373</v>
      </c>
      <c r="H11" s="54">
        <v>2748576121.5855188</v>
      </c>
      <c r="I11" s="54">
        <v>2742455301.6450009</v>
      </c>
      <c r="J11" s="54">
        <v>3042027886.9200001</v>
      </c>
      <c r="K11" s="54">
        <v>3351326249.2236071</v>
      </c>
      <c r="L11" s="54">
        <v>2996565645.2635593</v>
      </c>
      <c r="M11" s="54">
        <v>2908661627.4983721</v>
      </c>
      <c r="N11" s="54">
        <v>2999651546.4219809</v>
      </c>
      <c r="O11" s="54">
        <v>3357724955.730516</v>
      </c>
      <c r="P11" s="54">
        <v>3737554476.6639528</v>
      </c>
      <c r="Q11" s="54">
        <v>4787537305.8630209</v>
      </c>
      <c r="R11" s="54">
        <v>4668219729.8591967</v>
      </c>
      <c r="S11" s="54">
        <v>4969711150.0837564</v>
      </c>
      <c r="T11" s="54" t="s">
        <v>30</v>
      </c>
      <c r="U11" s="53" t="s">
        <v>41</v>
      </c>
    </row>
    <row r="12" spans="1:21" s="3" customFormat="1" ht="18.600000000000001" customHeight="1" x14ac:dyDescent="0.2">
      <c r="A12" s="49" t="s">
        <v>42</v>
      </c>
      <c r="B12" s="51">
        <v>2101520513.3331194</v>
      </c>
      <c r="C12" s="51">
        <v>2040085878.8222311</v>
      </c>
      <c r="D12" s="51">
        <v>2127534060.3729239</v>
      </c>
      <c r="E12" s="54">
        <v>2159770512.9180923</v>
      </c>
      <c r="F12" s="54">
        <v>2189301323.8639765</v>
      </c>
      <c r="G12" s="54">
        <v>2362821243.3854389</v>
      </c>
      <c r="H12" s="54">
        <v>2291926046.9326243</v>
      </c>
      <c r="I12" s="54">
        <v>2206859833.1253338</v>
      </c>
      <c r="J12" s="54">
        <v>2371793459</v>
      </c>
      <c r="K12" s="54">
        <v>2757527857.9577012</v>
      </c>
      <c r="L12" s="54">
        <v>2687489741.6372824</v>
      </c>
      <c r="M12" s="54">
        <v>2466685538.2332563</v>
      </c>
      <c r="N12" s="54">
        <v>2563374378.4126844</v>
      </c>
      <c r="O12" s="54">
        <v>2738675095.1015396</v>
      </c>
      <c r="P12" s="54">
        <v>4312961303.3885946</v>
      </c>
      <c r="Q12" s="54">
        <v>4203058150.0828562</v>
      </c>
      <c r="R12" s="54">
        <v>4080367992.5790648</v>
      </c>
      <c r="S12" s="54">
        <v>4011217720.7315087</v>
      </c>
      <c r="T12" s="54" t="s">
        <v>30</v>
      </c>
      <c r="U12" s="53" t="s">
        <v>43</v>
      </c>
    </row>
    <row r="13" spans="1:21" s="3" customFormat="1" ht="18.600000000000001" customHeight="1" x14ac:dyDescent="0.2">
      <c r="A13" s="49" t="s">
        <v>44</v>
      </c>
      <c r="B13" s="51">
        <v>1968851934.4546015</v>
      </c>
      <c r="C13" s="51">
        <v>1963926969.5921311</v>
      </c>
      <c r="D13" s="51">
        <v>2060254929.8955002</v>
      </c>
      <c r="E13" s="54">
        <v>2127035235.483773</v>
      </c>
      <c r="F13" s="54">
        <v>2088221458.8014481</v>
      </c>
      <c r="G13" s="54">
        <v>2253641934.4800296</v>
      </c>
      <c r="H13" s="54">
        <v>2246955348.3701844</v>
      </c>
      <c r="I13" s="54">
        <v>2229436884.2451191</v>
      </c>
      <c r="J13" s="54">
        <v>2315715526</v>
      </c>
      <c r="K13" s="54">
        <v>2654370480</v>
      </c>
      <c r="L13" s="54">
        <v>2719374926.1941719</v>
      </c>
      <c r="M13" s="54">
        <v>2287729434.0006142</v>
      </c>
      <c r="N13" s="54">
        <v>2606568104.5197282</v>
      </c>
      <c r="O13" s="54">
        <v>2654536308.4296207</v>
      </c>
      <c r="P13" s="54">
        <v>3656757144.3061371</v>
      </c>
      <c r="Q13" s="54">
        <v>4004165158.7622919</v>
      </c>
      <c r="R13" s="54">
        <v>3970282211</v>
      </c>
      <c r="S13" s="54">
        <v>3947008282.4549651</v>
      </c>
      <c r="T13" s="54" t="s">
        <v>30</v>
      </c>
      <c r="U13" s="53" t="s">
        <v>45</v>
      </c>
    </row>
    <row r="14" spans="1:21" s="3" customFormat="1" ht="18.600000000000001" customHeight="1" x14ac:dyDescent="0.2">
      <c r="A14" s="49" t="s">
        <v>46</v>
      </c>
      <c r="B14" s="51">
        <v>2087108449.1301782</v>
      </c>
      <c r="C14" s="51">
        <v>2147250055.8580053</v>
      </c>
      <c r="D14" s="51">
        <v>2211531190.5493317</v>
      </c>
      <c r="E14" s="54">
        <v>2289539366.7164302</v>
      </c>
      <c r="F14" s="54">
        <v>2231856254.5676041</v>
      </c>
      <c r="G14" s="54">
        <v>2450921317.7562323</v>
      </c>
      <c r="H14" s="54">
        <v>2386062307.3640461</v>
      </c>
      <c r="I14" s="54">
        <v>2332426903.8848257</v>
      </c>
      <c r="J14" s="54">
        <v>2506902588</v>
      </c>
      <c r="K14" s="54">
        <v>2773103888</v>
      </c>
      <c r="L14" s="54">
        <v>2590950118.5090194</v>
      </c>
      <c r="M14" s="54">
        <v>2053647173.5308704</v>
      </c>
      <c r="N14" s="54">
        <v>3019287307.4004297</v>
      </c>
      <c r="O14" s="54">
        <v>3181156625.2629519</v>
      </c>
      <c r="P14" s="54">
        <v>4144373698.9741907</v>
      </c>
      <c r="Q14" s="54">
        <v>4355048963.2065201</v>
      </c>
      <c r="R14" s="54">
        <v>4582242086</v>
      </c>
      <c r="S14" s="54">
        <v>4527003162.4027519</v>
      </c>
      <c r="T14" s="54" t="s">
        <v>30</v>
      </c>
      <c r="U14" s="53" t="s">
        <v>47</v>
      </c>
    </row>
    <row r="15" spans="1:21" s="3" customFormat="1" ht="18.600000000000001" customHeight="1" x14ac:dyDescent="0.2">
      <c r="A15" s="49" t="s">
        <v>48</v>
      </c>
      <c r="B15" s="51">
        <v>2043730088.2945538</v>
      </c>
      <c r="C15" s="51">
        <v>2053589175.782356</v>
      </c>
      <c r="D15" s="51">
        <v>2106408086.8742044</v>
      </c>
      <c r="E15" s="54">
        <v>2187467919.024837</v>
      </c>
      <c r="F15" s="54">
        <v>2196805755.5366116</v>
      </c>
      <c r="G15" s="54">
        <v>2347668905.1697721</v>
      </c>
      <c r="H15" s="54">
        <v>2347186982.5898676</v>
      </c>
      <c r="I15" s="54">
        <v>2313869300.1071324</v>
      </c>
      <c r="J15" s="54">
        <v>2147205873</v>
      </c>
      <c r="K15" s="54">
        <v>2607311201</v>
      </c>
      <c r="L15" s="54">
        <v>2300097588.2251053</v>
      </c>
      <c r="M15" s="54">
        <v>1571195776.8028388</v>
      </c>
      <c r="N15" s="54">
        <v>2946687603.7785387</v>
      </c>
      <c r="O15" s="54">
        <v>3015204292.8547368</v>
      </c>
      <c r="P15" s="54">
        <v>4055512215.0965409</v>
      </c>
      <c r="Q15" s="54">
        <v>4295399598.2247114</v>
      </c>
      <c r="R15" s="54">
        <v>4358368461.0994473</v>
      </c>
      <c r="S15" s="54">
        <v>4261854150.9133663</v>
      </c>
      <c r="T15" s="54" t="s">
        <v>30</v>
      </c>
      <c r="U15" s="53" t="s">
        <v>49</v>
      </c>
    </row>
    <row r="16" spans="1:21" s="3" customFormat="1" ht="18.600000000000001" customHeight="1" x14ac:dyDescent="0.2">
      <c r="A16" s="49" t="s">
        <v>50</v>
      </c>
      <c r="B16" s="51">
        <v>2184431220.0201645</v>
      </c>
      <c r="C16" s="51">
        <v>2121411750.6635733</v>
      </c>
      <c r="D16" s="51">
        <v>2124375172.5550845</v>
      </c>
      <c r="E16" s="54">
        <v>2273005220.2520232</v>
      </c>
      <c r="F16" s="54">
        <v>2258138211.4190083</v>
      </c>
      <c r="G16" s="54">
        <v>2381600300.3617821</v>
      </c>
      <c r="H16" s="54">
        <v>2393106752.4584923</v>
      </c>
      <c r="I16" s="54">
        <v>2325790753.0169153</v>
      </c>
      <c r="J16" s="54">
        <v>2576165291</v>
      </c>
      <c r="K16" s="54">
        <v>2970227299</v>
      </c>
      <c r="L16" s="54">
        <v>2355204012.7186537</v>
      </c>
      <c r="M16" s="54">
        <v>2048466733.8744302</v>
      </c>
      <c r="N16" s="54">
        <v>3376636262.1305351</v>
      </c>
      <c r="O16" s="54">
        <v>3144867059.6926117</v>
      </c>
      <c r="P16" s="54">
        <v>4496080150.4547892</v>
      </c>
      <c r="Q16" s="54">
        <v>4363290687.877368</v>
      </c>
      <c r="R16" s="54">
        <v>4386902155.9154129</v>
      </c>
      <c r="S16" s="54">
        <v>4420923389.9541063</v>
      </c>
      <c r="T16" s="54" t="s">
        <v>30</v>
      </c>
      <c r="U16" s="53" t="s">
        <v>51</v>
      </c>
    </row>
    <row r="17" spans="1:24" s="3" customFormat="1" ht="18.600000000000001" customHeight="1" x14ac:dyDescent="0.2">
      <c r="A17" s="49" t="s">
        <v>52</v>
      </c>
      <c r="B17" s="51">
        <v>2188646367.4487243</v>
      </c>
      <c r="C17" s="51">
        <v>2130050640.1755707</v>
      </c>
      <c r="D17" s="56">
        <v>2194334901.5051599</v>
      </c>
      <c r="E17" s="57">
        <v>2225739575.2087693</v>
      </c>
      <c r="F17" s="57">
        <v>2298571772.0982585</v>
      </c>
      <c r="G17" s="57">
        <v>2332904189.0432644</v>
      </c>
      <c r="H17" s="57">
        <v>2377342465.9902377</v>
      </c>
      <c r="I17" s="57">
        <v>2289245361.400435</v>
      </c>
      <c r="J17" s="57">
        <v>2600410001</v>
      </c>
      <c r="K17" s="57">
        <v>2926275000</v>
      </c>
      <c r="L17" s="57">
        <v>2393641680.7710199</v>
      </c>
      <c r="M17" s="57">
        <v>2934722167.3561821</v>
      </c>
      <c r="N17" s="57">
        <v>3337251245.2294588</v>
      </c>
      <c r="O17" s="57">
        <v>3299150940.900578</v>
      </c>
      <c r="P17" s="57">
        <v>4329607340.8021841</v>
      </c>
      <c r="Q17" s="57">
        <v>4136818256.4833074</v>
      </c>
      <c r="R17" s="57">
        <v>4291057611.9667253</v>
      </c>
      <c r="S17" s="57">
        <v>4462957728.6848192</v>
      </c>
      <c r="T17" s="57" t="s">
        <v>30</v>
      </c>
      <c r="U17" s="58" t="s">
        <v>53</v>
      </c>
      <c r="X17" s="86"/>
    </row>
    <row r="18" spans="1:24" s="3" customFormat="1" ht="18.600000000000001" customHeight="1" x14ac:dyDescent="0.2">
      <c r="A18" s="59" t="s">
        <v>54</v>
      </c>
      <c r="B18" s="60" t="s">
        <v>55</v>
      </c>
      <c r="C18" s="61">
        <f t="shared" ref="C18:Q18" si="0">ROUND(SUM(C6:C17),0)</f>
        <v>25739682754</v>
      </c>
      <c r="D18" s="61">
        <f t="shared" si="0"/>
        <v>26174083601</v>
      </c>
      <c r="E18" s="61">
        <f t="shared" si="0"/>
        <v>26940077375</v>
      </c>
      <c r="F18" s="61">
        <f t="shared" si="0"/>
        <v>27166881706</v>
      </c>
      <c r="G18" s="61">
        <f t="shared" si="0"/>
        <v>28930534820</v>
      </c>
      <c r="H18" s="61">
        <f t="shared" si="0"/>
        <v>28725160809</v>
      </c>
      <c r="I18" s="61">
        <f t="shared" si="0"/>
        <v>28035052125</v>
      </c>
      <c r="J18" s="61">
        <f t="shared" si="0"/>
        <v>29549058676</v>
      </c>
      <c r="K18" s="61">
        <f t="shared" si="0"/>
        <v>31628723208</v>
      </c>
      <c r="L18" s="61">
        <f t="shared" si="0"/>
        <v>31822862776</v>
      </c>
      <c r="M18" s="61">
        <f t="shared" si="0"/>
        <v>28936479299</v>
      </c>
      <c r="N18" s="61">
        <f t="shared" si="0"/>
        <v>34692957558</v>
      </c>
      <c r="O18" s="61">
        <f t="shared" si="0"/>
        <v>36961352968</v>
      </c>
      <c r="P18" s="61">
        <f t="shared" si="0"/>
        <v>44611476358</v>
      </c>
      <c r="Q18" s="61">
        <f t="shared" si="0"/>
        <v>51374775548</v>
      </c>
      <c r="R18" s="61">
        <f>ROUND(SUM(R6:R17),0)</f>
        <v>51528802031</v>
      </c>
      <c r="S18" s="61">
        <f>ROUND(SUM(S6:S17),0)</f>
        <v>52146152620</v>
      </c>
      <c r="T18" s="51" t="s">
        <v>30</v>
      </c>
      <c r="U18" s="62" t="s">
        <v>54</v>
      </c>
    </row>
    <row r="19" spans="1:24" s="3" customFormat="1" ht="18.600000000000001" customHeight="1" x14ac:dyDescent="0.2">
      <c r="A19" s="49" t="s">
        <v>56</v>
      </c>
      <c r="B19" s="40" t="s">
        <v>55</v>
      </c>
      <c r="C19" s="40" t="s">
        <v>55</v>
      </c>
      <c r="D19" s="52">
        <f>D18-C18</f>
        <v>434400847</v>
      </c>
      <c r="E19" s="52">
        <f t="shared" ref="E19:R19" si="1">E18-D18</f>
        <v>765993774</v>
      </c>
      <c r="F19" s="52">
        <f t="shared" si="1"/>
        <v>226804331</v>
      </c>
      <c r="G19" s="52">
        <f t="shared" si="1"/>
        <v>1763653114</v>
      </c>
      <c r="H19" s="52">
        <f t="shared" si="1"/>
        <v>-205374011</v>
      </c>
      <c r="I19" s="52">
        <f t="shared" si="1"/>
        <v>-690108684</v>
      </c>
      <c r="J19" s="52">
        <f t="shared" si="1"/>
        <v>1514006551</v>
      </c>
      <c r="K19" s="52">
        <f t="shared" si="1"/>
        <v>2079664532</v>
      </c>
      <c r="L19" s="52">
        <f t="shared" si="1"/>
        <v>194139568</v>
      </c>
      <c r="M19" s="52">
        <f t="shared" si="1"/>
        <v>-2886383477</v>
      </c>
      <c r="N19" s="52">
        <f t="shared" si="1"/>
        <v>5756478259</v>
      </c>
      <c r="O19" s="52">
        <f t="shared" si="1"/>
        <v>2268395410</v>
      </c>
      <c r="P19" s="52">
        <f t="shared" si="1"/>
        <v>7650123390</v>
      </c>
      <c r="Q19" s="52">
        <f t="shared" si="1"/>
        <v>6763299190</v>
      </c>
      <c r="R19" s="52">
        <f t="shared" si="1"/>
        <v>154026483</v>
      </c>
      <c r="S19" s="52">
        <f>S18-R18</f>
        <v>617350589</v>
      </c>
      <c r="T19" s="51" t="s">
        <v>30</v>
      </c>
      <c r="U19" s="6" t="s">
        <v>57</v>
      </c>
    </row>
    <row r="20" spans="1:24" s="3" customFormat="1" ht="18.600000000000001" customHeight="1" x14ac:dyDescent="0.2">
      <c r="A20" s="63" t="s">
        <v>58</v>
      </c>
      <c r="B20" s="64" t="s">
        <v>55</v>
      </c>
      <c r="C20" s="64" t="s">
        <v>55</v>
      </c>
      <c r="D20" s="65">
        <f t="shared" ref="D20:O20" si="2">(D19/C18)*100</f>
        <v>1.6876697788067849</v>
      </c>
      <c r="E20" s="65">
        <f t="shared" si="2"/>
        <v>2.9265352158145266</v>
      </c>
      <c r="F20" s="65">
        <f t="shared" si="2"/>
        <v>0.84188448252368842</v>
      </c>
      <c r="G20" s="65">
        <f t="shared" si="2"/>
        <v>6.4919232655637638</v>
      </c>
      <c r="H20" s="65">
        <f t="shared" si="2"/>
        <v>-0.70988667260317173</v>
      </c>
      <c r="I20" s="65">
        <f t="shared" si="2"/>
        <v>-2.4024536836840933</v>
      </c>
      <c r="J20" s="65">
        <f t="shared" si="2"/>
        <v>5.4004056930213391</v>
      </c>
      <c r="K20" s="65">
        <f t="shared" si="2"/>
        <v>7.0380060319455167</v>
      </c>
      <c r="L20" s="65">
        <f t="shared" si="2"/>
        <v>0.6138077933885594</v>
      </c>
      <c r="M20" s="65">
        <f t="shared" si="2"/>
        <v>-9.0701565642197259</v>
      </c>
      <c r="N20" s="65">
        <f t="shared" si="2"/>
        <v>19.893499134840965</v>
      </c>
      <c r="O20" s="65">
        <f t="shared" si="2"/>
        <v>6.5384895658079198</v>
      </c>
      <c r="P20" s="65">
        <f>(P19/O18)*100</f>
        <v>20.697628132344725</v>
      </c>
      <c r="Q20" s="65">
        <f>(Q19/P18)*100</f>
        <v>15.160446912192729</v>
      </c>
      <c r="R20" s="65">
        <f>(R19/Q18)*100</f>
        <v>0.29980954925261216</v>
      </c>
      <c r="S20" s="65">
        <f>(S19/R18)*100</f>
        <v>1.1980689724333173</v>
      </c>
      <c r="T20" s="64" t="s">
        <v>30</v>
      </c>
      <c r="U20" s="7" t="s">
        <v>59</v>
      </c>
    </row>
    <row r="21" spans="1:24" s="3" customFormat="1" ht="18.600000000000001" customHeight="1" x14ac:dyDescent="0.2">
      <c r="A21" s="59" t="s">
        <v>77</v>
      </c>
      <c r="B21" s="60" t="s">
        <v>55</v>
      </c>
      <c r="C21" s="52">
        <f>ROUND(SUM(C6:C17),0)</f>
        <v>25739682754</v>
      </c>
      <c r="D21" s="52">
        <f t="shared" ref="D21:S21" si="3">ROUND(SUM(D6:D17),0)</f>
        <v>26174083601</v>
      </c>
      <c r="E21" s="52">
        <f t="shared" si="3"/>
        <v>26940077375</v>
      </c>
      <c r="F21" s="52">
        <f t="shared" si="3"/>
        <v>27166881706</v>
      </c>
      <c r="G21" s="52">
        <f t="shared" si="3"/>
        <v>28930534820</v>
      </c>
      <c r="H21" s="52">
        <f t="shared" si="3"/>
        <v>28725160809</v>
      </c>
      <c r="I21" s="52">
        <f t="shared" si="3"/>
        <v>28035052125</v>
      </c>
      <c r="J21" s="52">
        <f t="shared" si="3"/>
        <v>29549058676</v>
      </c>
      <c r="K21" s="52">
        <f t="shared" si="3"/>
        <v>31628723208</v>
      </c>
      <c r="L21" s="52">
        <f t="shared" si="3"/>
        <v>31822862776</v>
      </c>
      <c r="M21" s="52">
        <f t="shared" si="3"/>
        <v>28936479299</v>
      </c>
      <c r="N21" s="52">
        <f t="shared" si="3"/>
        <v>34692957558</v>
      </c>
      <c r="O21" s="52">
        <f t="shared" si="3"/>
        <v>36961352968</v>
      </c>
      <c r="P21" s="52">
        <f t="shared" si="3"/>
        <v>44611476358</v>
      </c>
      <c r="Q21" s="52">
        <f t="shared" si="3"/>
        <v>51374775548</v>
      </c>
      <c r="R21" s="52">
        <f t="shared" si="3"/>
        <v>51528802031</v>
      </c>
      <c r="S21" s="52">
        <f t="shared" si="3"/>
        <v>52146152620</v>
      </c>
      <c r="T21" s="51" t="s">
        <v>30</v>
      </c>
      <c r="U21" s="66" t="s">
        <v>77</v>
      </c>
    </row>
    <row r="22" spans="1:24" s="3" customFormat="1" ht="18.600000000000001" customHeight="1" x14ac:dyDescent="0.2">
      <c r="A22" s="49" t="s">
        <v>56</v>
      </c>
      <c r="B22" s="40" t="s">
        <v>55</v>
      </c>
      <c r="C22" s="40" t="s">
        <v>55</v>
      </c>
      <c r="D22" s="52">
        <f>D21-C21</f>
        <v>434400847</v>
      </c>
      <c r="E22" s="52">
        <f>E21-D21</f>
        <v>765993774</v>
      </c>
      <c r="F22" s="52">
        <f t="shared" ref="F22:P22" si="4">F21-E21</f>
        <v>226804331</v>
      </c>
      <c r="G22" s="52">
        <f t="shared" si="4"/>
        <v>1763653114</v>
      </c>
      <c r="H22" s="52">
        <f t="shared" si="4"/>
        <v>-205374011</v>
      </c>
      <c r="I22" s="52">
        <f t="shared" si="4"/>
        <v>-690108684</v>
      </c>
      <c r="J22" s="52">
        <f t="shared" si="4"/>
        <v>1514006551</v>
      </c>
      <c r="K22" s="52">
        <f t="shared" si="4"/>
        <v>2079664532</v>
      </c>
      <c r="L22" s="52">
        <f t="shared" si="4"/>
        <v>194139568</v>
      </c>
      <c r="M22" s="52">
        <f t="shared" si="4"/>
        <v>-2886383477</v>
      </c>
      <c r="N22" s="52">
        <f t="shared" si="4"/>
        <v>5756478259</v>
      </c>
      <c r="O22" s="52">
        <f t="shared" si="4"/>
        <v>2268395410</v>
      </c>
      <c r="P22" s="52">
        <f t="shared" si="4"/>
        <v>7650123390</v>
      </c>
      <c r="Q22" s="52">
        <f>Q21-P21</f>
        <v>6763299190</v>
      </c>
      <c r="R22" s="52">
        <f>R21-Q21</f>
        <v>154026483</v>
      </c>
      <c r="S22" s="52">
        <f>S21-R21</f>
        <v>617350589</v>
      </c>
      <c r="T22" s="51" t="s">
        <v>30</v>
      </c>
      <c r="U22" s="67" t="s">
        <v>57</v>
      </c>
    </row>
    <row r="23" spans="1:24" s="3" customFormat="1" ht="18.600000000000001" customHeight="1" x14ac:dyDescent="0.2">
      <c r="A23" s="63" t="s">
        <v>58</v>
      </c>
      <c r="B23" s="64" t="s">
        <v>55</v>
      </c>
      <c r="C23" s="64" t="s">
        <v>55</v>
      </c>
      <c r="D23" s="68">
        <f>(D22/C21)*100</f>
        <v>1.6876697788067849</v>
      </c>
      <c r="E23" s="68">
        <f t="shared" ref="E23:N23" si="5">(E22/D21)*100</f>
        <v>2.9265352158145266</v>
      </c>
      <c r="F23" s="68">
        <f t="shared" si="5"/>
        <v>0.84188448252368842</v>
      </c>
      <c r="G23" s="68">
        <f t="shared" si="5"/>
        <v>6.4919232655637638</v>
      </c>
      <c r="H23" s="68">
        <f t="shared" si="5"/>
        <v>-0.70988667260317173</v>
      </c>
      <c r="I23" s="68">
        <f t="shared" si="5"/>
        <v>-2.4024536836840933</v>
      </c>
      <c r="J23" s="68">
        <f t="shared" si="5"/>
        <v>5.4004056930213391</v>
      </c>
      <c r="K23" s="68">
        <f t="shared" si="5"/>
        <v>7.0380060319455167</v>
      </c>
      <c r="L23" s="68">
        <f t="shared" si="5"/>
        <v>0.6138077933885594</v>
      </c>
      <c r="M23" s="68">
        <f t="shared" si="5"/>
        <v>-9.0701565642197259</v>
      </c>
      <c r="N23" s="68">
        <f t="shared" si="5"/>
        <v>19.893499134840965</v>
      </c>
      <c r="O23" s="68">
        <f>(O22/N21)*100</f>
        <v>6.5384895658079198</v>
      </c>
      <c r="P23" s="68">
        <f>(P22/O21)*100</f>
        <v>20.697628132344725</v>
      </c>
      <c r="Q23" s="68">
        <f>(Q22/P21)*100</f>
        <v>15.160446912192729</v>
      </c>
      <c r="R23" s="68">
        <f>(R22/Q21)*100</f>
        <v>0.29980954925261216</v>
      </c>
      <c r="S23" s="68">
        <f>(S22/R21)*100</f>
        <v>1.1980689724333173</v>
      </c>
      <c r="T23" s="64" t="s">
        <v>30</v>
      </c>
      <c r="U23" s="69" t="s">
        <v>59</v>
      </c>
    </row>
    <row r="24" spans="1:24" s="3" customFormat="1" ht="18.600000000000001" customHeight="1" x14ac:dyDescent="0.2">
      <c r="A24" s="59" t="s">
        <v>81</v>
      </c>
      <c r="B24" s="52">
        <f>(SUM(B12:B17,C6:C6))</f>
        <v>14807771988.040752</v>
      </c>
      <c r="C24" s="52">
        <f t="shared" ref="C24:S24" si="6">(SUM(C12:C17,D6:D6))</f>
        <v>14641244397.972601</v>
      </c>
      <c r="D24" s="52">
        <f t="shared" si="6"/>
        <v>15027629356.075249</v>
      </c>
      <c r="E24" s="52">
        <f t="shared" si="6"/>
        <v>15478847201.454855</v>
      </c>
      <c r="F24" s="52">
        <f t="shared" si="6"/>
        <v>15619932603.477385</v>
      </c>
      <c r="G24" s="52">
        <f t="shared" si="6"/>
        <v>16463464235.850243</v>
      </c>
      <c r="H24" s="52">
        <f t="shared" si="6"/>
        <v>16327299807.460644</v>
      </c>
      <c r="I24" s="52">
        <f t="shared" si="6"/>
        <v>15992268577.682478</v>
      </c>
      <c r="J24" s="52">
        <f t="shared" si="6"/>
        <v>17098437838</v>
      </c>
      <c r="K24" s="52">
        <f t="shared" si="6"/>
        <v>19765379204.362434</v>
      </c>
      <c r="L24" s="52">
        <f t="shared" si="6"/>
        <v>17507524204.228386</v>
      </c>
      <c r="M24" s="52">
        <f t="shared" si="6"/>
        <v>16326576923.207504</v>
      </c>
      <c r="N24" s="52">
        <f t="shared" si="6"/>
        <v>21182215157.689835</v>
      </c>
      <c r="O24" s="52">
        <f t="shared" si="6"/>
        <v>21364734958.907093</v>
      </c>
      <c r="P24" s="52">
        <f t="shared" si="6"/>
        <v>29133853365.164253</v>
      </c>
      <c r="Q24" s="52">
        <f t="shared" si="6"/>
        <v>29740993927.915344</v>
      </c>
      <c r="R24" s="52">
        <f t="shared" si="6"/>
        <v>30031187950.462532</v>
      </c>
      <c r="S24" s="52">
        <f t="shared" si="6"/>
        <v>30041434591.6474</v>
      </c>
      <c r="T24" s="51" t="s">
        <v>30</v>
      </c>
      <c r="U24" s="66" t="s">
        <v>83</v>
      </c>
    </row>
    <row r="25" spans="1:24" s="3" customFormat="1" ht="18.600000000000001" customHeight="1" x14ac:dyDescent="0.2">
      <c r="A25" s="49" t="s">
        <v>56</v>
      </c>
      <c r="B25" s="40" t="s">
        <v>55</v>
      </c>
      <c r="C25" s="52">
        <f>+C24-B24</f>
        <v>-166527590.06815147</v>
      </c>
      <c r="D25" s="52">
        <f t="shared" ref="D25:S25" si="7">+D24-C24</f>
        <v>386384958.10264778</v>
      </c>
      <c r="E25" s="52">
        <f t="shared" si="7"/>
        <v>451217845.37960625</v>
      </c>
      <c r="F25" s="52">
        <f t="shared" si="7"/>
        <v>141085402.0225296</v>
      </c>
      <c r="G25" s="52">
        <f t="shared" si="7"/>
        <v>843531632.37285805</v>
      </c>
      <c r="H25" s="52">
        <f t="shared" si="7"/>
        <v>-136164428.38959885</v>
      </c>
      <c r="I25" s="52">
        <f t="shared" si="7"/>
        <v>-335031229.77816582</v>
      </c>
      <c r="J25" s="52">
        <f t="shared" si="7"/>
        <v>1106169260.317522</v>
      </c>
      <c r="K25" s="52">
        <f t="shared" si="7"/>
        <v>2666941366.3624344</v>
      </c>
      <c r="L25" s="52">
        <f t="shared" si="7"/>
        <v>-2257855000.1340485</v>
      </c>
      <c r="M25" s="52">
        <f t="shared" si="7"/>
        <v>-1180947281.0208817</v>
      </c>
      <c r="N25" s="52">
        <f t="shared" si="7"/>
        <v>4855638234.4823303</v>
      </c>
      <c r="O25" s="52">
        <f t="shared" si="7"/>
        <v>182519801.21725845</v>
      </c>
      <c r="P25" s="52">
        <f t="shared" si="7"/>
        <v>7769118406.2571602</v>
      </c>
      <c r="Q25" s="52">
        <f t="shared" si="7"/>
        <v>607140562.751091</v>
      </c>
      <c r="R25" s="52">
        <f t="shared" si="7"/>
        <v>290194022.54718781</v>
      </c>
      <c r="S25" s="52">
        <f t="shared" si="7"/>
        <v>10246641.184867859</v>
      </c>
      <c r="T25" s="51" t="s">
        <v>30</v>
      </c>
      <c r="U25" s="67" t="s">
        <v>57</v>
      </c>
    </row>
    <row r="26" spans="1:24" s="3" customFormat="1" ht="14.25" x14ac:dyDescent="0.2">
      <c r="A26" s="63" t="s">
        <v>58</v>
      </c>
      <c r="B26" s="64" t="s">
        <v>55</v>
      </c>
      <c r="C26" s="68">
        <f>(C25/B24)*100</f>
        <v>-1.1245958554915936</v>
      </c>
      <c r="D26" s="68">
        <f t="shared" ref="D26:S26" si="8">(D25/C24)*100</f>
        <v>2.639017200997964</v>
      </c>
      <c r="E26" s="68">
        <f t="shared" si="8"/>
        <v>3.0025883303888614</v>
      </c>
      <c r="F26" s="68">
        <f t="shared" si="8"/>
        <v>0.91147228334464725</v>
      </c>
      <c r="G26" s="68">
        <f t="shared" si="8"/>
        <v>5.4003538541841527</v>
      </c>
      <c r="H26" s="68">
        <f t="shared" si="8"/>
        <v>-0.82707033245829342</v>
      </c>
      <c r="I26" s="68">
        <f t="shared" si="8"/>
        <v>-2.0519696075224618</v>
      </c>
      <c r="J26" s="68">
        <f t="shared" si="8"/>
        <v>6.916900219279726</v>
      </c>
      <c r="K26" s="68">
        <f t="shared" si="8"/>
        <v>15.597573249851845</v>
      </c>
      <c r="L26" s="68">
        <f t="shared" si="8"/>
        <v>-11.42328197596996</v>
      </c>
      <c r="M26" s="68">
        <f t="shared" si="8"/>
        <v>-6.7453699749029123</v>
      </c>
      <c r="N26" s="68">
        <f t="shared" si="8"/>
        <v>29.740699825327475</v>
      </c>
      <c r="O26" s="68">
        <f t="shared" si="8"/>
        <v>0.86166531620276654</v>
      </c>
      <c r="P26" s="68">
        <f t="shared" si="8"/>
        <v>36.364216177735294</v>
      </c>
      <c r="Q26" s="68">
        <f t="shared" si="8"/>
        <v>2.0839693093157985</v>
      </c>
      <c r="R26" s="68">
        <f t="shared" si="8"/>
        <v>0.97573747283142187</v>
      </c>
      <c r="S26" s="68">
        <f t="shared" si="8"/>
        <v>3.411999952106471E-2</v>
      </c>
      <c r="T26" s="64" t="s">
        <v>30</v>
      </c>
      <c r="U26" s="69" t="s">
        <v>59</v>
      </c>
    </row>
    <row r="27" spans="1:24" s="3" customFormat="1" x14ac:dyDescent="0.25">
      <c r="A27" s="8" t="s">
        <v>70</v>
      </c>
      <c r="B27" s="8"/>
      <c r="L27" s="9" t="s">
        <v>78</v>
      </c>
      <c r="U27" s="5"/>
    </row>
    <row r="28" spans="1:24" s="3" customFormat="1" x14ac:dyDescent="0.25">
      <c r="A28" s="8" t="s">
        <v>60</v>
      </c>
      <c r="B28" s="4"/>
      <c r="L28" s="9" t="s">
        <v>63</v>
      </c>
      <c r="U28" s="5"/>
    </row>
    <row r="29" spans="1:24" s="3" customFormat="1" ht="14.25" x14ac:dyDescent="0.2">
      <c r="A29" s="114" t="s">
        <v>61</v>
      </c>
      <c r="B29" s="114"/>
      <c r="C29" s="114"/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</row>
    <row r="30" spans="1:24" s="3" customFormat="1" ht="18.600000000000001" customHeight="1" x14ac:dyDescent="0.25">
      <c r="A30" s="4" t="s">
        <v>26</v>
      </c>
      <c r="B30" s="4"/>
      <c r="U30" s="5"/>
    </row>
    <row r="31" spans="1:24" s="3" customFormat="1" ht="18.600000000000001" customHeight="1" x14ac:dyDescent="0.2">
      <c r="A31" s="46" t="s">
        <v>27</v>
      </c>
      <c r="B31" s="71">
        <v>2009</v>
      </c>
      <c r="C31" s="71">
        <v>2010</v>
      </c>
      <c r="D31" s="71">
        <v>2011</v>
      </c>
      <c r="E31" s="71">
        <v>2012</v>
      </c>
      <c r="F31" s="71">
        <v>2013</v>
      </c>
      <c r="G31" s="71">
        <v>2014</v>
      </c>
      <c r="H31" s="71">
        <v>2015</v>
      </c>
      <c r="I31" s="71">
        <v>2016</v>
      </c>
      <c r="J31" s="71">
        <v>2017</v>
      </c>
      <c r="K31" s="71">
        <v>2018</v>
      </c>
      <c r="L31" s="71">
        <v>2019</v>
      </c>
      <c r="M31" s="71">
        <v>2020</v>
      </c>
      <c r="N31" s="71">
        <v>2021</v>
      </c>
      <c r="O31" s="71">
        <v>2022</v>
      </c>
      <c r="P31" s="71">
        <v>2023</v>
      </c>
      <c r="Q31" s="71">
        <v>2024</v>
      </c>
      <c r="R31" s="71">
        <v>2025</v>
      </c>
      <c r="S31" s="71">
        <v>2026</v>
      </c>
      <c r="T31" s="71">
        <v>2027</v>
      </c>
      <c r="U31" s="48" t="s">
        <v>28</v>
      </c>
    </row>
    <row r="32" spans="1:24" s="3" customFormat="1" ht="18.600000000000001" customHeight="1" x14ac:dyDescent="0.2">
      <c r="A32" s="49" t="s">
        <v>29</v>
      </c>
      <c r="B32" s="42" t="s">
        <v>55</v>
      </c>
      <c r="C32" s="42" t="s">
        <v>55</v>
      </c>
      <c r="D32" s="72">
        <f t="shared" ref="D32:S43" si="9">((D6-C6)/C6)*100</f>
        <v>-2.173890701259769</v>
      </c>
      <c r="E32" s="72">
        <f t="shared" si="9"/>
        <v>0.8357745032458106</v>
      </c>
      <c r="F32" s="72">
        <f t="shared" si="9"/>
        <v>0.59451756305883008</v>
      </c>
      <c r="G32" s="72">
        <f t="shared" si="9"/>
        <v>6.3506353063455272</v>
      </c>
      <c r="H32" s="72">
        <f t="shared" si="9"/>
        <v>-0.98137930880499291</v>
      </c>
      <c r="I32" s="72">
        <f t="shared" si="9"/>
        <v>-2.1074728208408615</v>
      </c>
      <c r="J32" s="72">
        <f t="shared" si="9"/>
        <v>0.43417305251388744</v>
      </c>
      <c r="K32" s="72">
        <f t="shared" si="9"/>
        <v>12.446641526122161</v>
      </c>
      <c r="L32" s="72">
        <f t="shared" si="9"/>
        <v>19.235319094481827</v>
      </c>
      <c r="M32" s="72">
        <f t="shared" si="9"/>
        <v>-20.015752853924642</v>
      </c>
      <c r="N32" s="72">
        <f t="shared" si="9"/>
        <v>20.455579091273908</v>
      </c>
      <c r="O32" s="72">
        <f t="shared" si="9"/>
        <v>12.424561151433149</v>
      </c>
      <c r="P32" s="73">
        <f>((P6-O6)/O6)*100</f>
        <v>-3.797910389469604E-2</v>
      </c>
      <c r="Q32" s="72">
        <f>((Q6-P6)/P6)*100</f>
        <v>24.238421429971297</v>
      </c>
      <c r="R32" s="72">
        <f>((R6-Q6)/Q6)*100</f>
        <v>5.9115129838884748</v>
      </c>
      <c r="S32" s="72">
        <f>((S6-R6)/R6)*100</f>
        <v>-0.48470564463418619</v>
      </c>
      <c r="T32" s="72">
        <f>((T6-S6)/S6)*100</f>
        <v>1.1119460509784724</v>
      </c>
      <c r="U32" s="53" t="s">
        <v>31</v>
      </c>
    </row>
    <row r="33" spans="1:21" s="3" customFormat="1" ht="18.600000000000001" customHeight="1" x14ac:dyDescent="0.2">
      <c r="A33" s="49" t="s">
        <v>32</v>
      </c>
      <c r="B33" s="42" t="s">
        <v>55</v>
      </c>
      <c r="C33" s="42" t="s">
        <v>55</v>
      </c>
      <c r="D33" s="72">
        <f t="shared" si="9"/>
        <v>-0.99646373244862751</v>
      </c>
      <c r="E33" s="72">
        <f t="shared" si="9"/>
        <v>0.84448974807187072</v>
      </c>
      <c r="F33" s="72">
        <f t="shared" si="9"/>
        <v>3.1656804416950615</v>
      </c>
      <c r="G33" s="72">
        <f t="shared" si="9"/>
        <v>8.1210729628854867</v>
      </c>
      <c r="H33" s="72">
        <f t="shared" si="9"/>
        <v>-2.2315373819056812</v>
      </c>
      <c r="I33" s="72">
        <f t="shared" si="9"/>
        <v>-4.4052530957771143</v>
      </c>
      <c r="J33" s="72">
        <f t="shared" si="9"/>
        <v>2.7246215178561344</v>
      </c>
      <c r="K33" s="72">
        <f t="shared" si="9"/>
        <v>15.114894044380542</v>
      </c>
      <c r="L33" s="72">
        <f t="shared" si="9"/>
        <v>11.887780230721685</v>
      </c>
      <c r="M33" s="72">
        <f t="shared" si="9"/>
        <v>-9.141964619314205</v>
      </c>
      <c r="N33" s="72">
        <f t="shared" si="9"/>
        <v>9.5768448840620515</v>
      </c>
      <c r="O33" s="72">
        <f t="shared" si="9"/>
        <v>6.1273974909709779</v>
      </c>
      <c r="P33" s="72">
        <f t="shared" si="9"/>
        <v>6.0162700259960991</v>
      </c>
      <c r="Q33" s="72">
        <f t="shared" si="9"/>
        <v>33.060283655672485</v>
      </c>
      <c r="R33" s="72">
        <f t="shared" si="9"/>
        <v>-2.7669740929340469</v>
      </c>
      <c r="S33" s="72">
        <f t="shared" si="9"/>
        <v>1.6482322881320461</v>
      </c>
      <c r="T33" s="51" t="s">
        <v>30</v>
      </c>
      <c r="U33" s="53" t="s">
        <v>33</v>
      </c>
    </row>
    <row r="34" spans="1:21" s="3" customFormat="1" ht="18.600000000000001" customHeight="1" x14ac:dyDescent="0.2">
      <c r="A34" s="49" t="s">
        <v>34</v>
      </c>
      <c r="B34" s="42" t="s">
        <v>55</v>
      </c>
      <c r="C34" s="42" t="s">
        <v>55</v>
      </c>
      <c r="D34" s="72">
        <f t="shared" si="9"/>
        <v>1.2534470747396305</v>
      </c>
      <c r="E34" s="72">
        <f t="shared" si="9"/>
        <v>2.5750462294458853</v>
      </c>
      <c r="F34" s="72">
        <f t="shared" si="9"/>
        <v>1.3021431706453896</v>
      </c>
      <c r="G34" s="72">
        <f t="shared" si="9"/>
        <v>5.7803747130917609</v>
      </c>
      <c r="H34" s="72">
        <f t="shared" si="9"/>
        <v>1.0919162091051062</v>
      </c>
      <c r="I34" s="72">
        <f t="shared" si="9"/>
        <v>-3.7579472512638024</v>
      </c>
      <c r="J34" s="72">
        <f>((J8-I8)/I8)*100</f>
        <v>2.8591078321838213</v>
      </c>
      <c r="K34" s="72">
        <f t="shared" si="9"/>
        <v>-25.197603756078252</v>
      </c>
      <c r="L34" s="72">
        <f t="shared" si="9"/>
        <v>44.057944656188205</v>
      </c>
      <c r="M34" s="72">
        <f t="shared" si="9"/>
        <v>-8.1782506773272843</v>
      </c>
      <c r="N34" s="72">
        <f t="shared" si="9"/>
        <v>16.618831516115769</v>
      </c>
      <c r="O34" s="72">
        <f t="shared" si="9"/>
        <v>10.61658591963373</v>
      </c>
      <c r="P34" s="72">
        <f t="shared" si="9"/>
        <v>-2.5325881073500254</v>
      </c>
      <c r="Q34" s="72">
        <f t="shared" si="9"/>
        <v>44.898321498249835</v>
      </c>
      <c r="R34" s="72">
        <f t="shared" si="9"/>
        <v>-0.45673039800287507</v>
      </c>
      <c r="S34" s="72">
        <f t="shared" si="9"/>
        <v>2.1227813724383164</v>
      </c>
      <c r="T34" s="51" t="s">
        <v>30</v>
      </c>
      <c r="U34" s="53" t="s">
        <v>35</v>
      </c>
    </row>
    <row r="35" spans="1:21" s="3" customFormat="1" ht="18.600000000000001" customHeight="1" x14ac:dyDescent="0.2">
      <c r="A35" s="49" t="s">
        <v>36</v>
      </c>
      <c r="B35" s="42" t="s">
        <v>55</v>
      </c>
      <c r="C35" s="42" t="s">
        <v>55</v>
      </c>
      <c r="D35" s="72">
        <f t="shared" si="9"/>
        <v>1.4910356647933358</v>
      </c>
      <c r="E35" s="72">
        <f t="shared" si="9"/>
        <v>3.2872373800764376</v>
      </c>
      <c r="F35" s="72">
        <f t="shared" si="9"/>
        <v>0.42848473320973673</v>
      </c>
      <c r="G35" s="72">
        <f t="shared" si="9"/>
        <v>6.4747373890118141</v>
      </c>
      <c r="H35" s="72">
        <f t="shared" si="9"/>
        <v>0.65004823647512144</v>
      </c>
      <c r="I35" s="72">
        <f t="shared" si="9"/>
        <v>-2.1945419368503907</v>
      </c>
      <c r="J35" s="72">
        <f t="shared" si="9"/>
        <v>3.5640909813026083</v>
      </c>
      <c r="K35" s="72">
        <f t="shared" si="9"/>
        <v>-22.568007535765545</v>
      </c>
      <c r="L35" s="72">
        <f t="shared" si="9"/>
        <v>34.917287487421646</v>
      </c>
      <c r="M35" s="72">
        <f t="shared" si="9"/>
        <v>0.11714883195901868</v>
      </c>
      <c r="N35" s="72">
        <f t="shared" si="9"/>
        <v>3.754548948356109</v>
      </c>
      <c r="O35" s="72">
        <f t="shared" si="9"/>
        <v>15.86962534025462</v>
      </c>
      <c r="P35" s="72">
        <f t="shared" si="9"/>
        <v>4.0807468887887612</v>
      </c>
      <c r="Q35" s="72">
        <f t="shared" si="9"/>
        <v>28.326807261938004</v>
      </c>
      <c r="R35" s="72">
        <f t="shared" si="9"/>
        <v>2.15129008434999</v>
      </c>
      <c r="S35" s="72">
        <f t="shared" si="9"/>
        <v>3.2789864083083584</v>
      </c>
      <c r="T35" s="42" t="s">
        <v>30</v>
      </c>
      <c r="U35" s="53" t="s">
        <v>37</v>
      </c>
    </row>
    <row r="36" spans="1:21" s="3" customFormat="1" ht="18.600000000000001" customHeight="1" x14ac:dyDescent="0.2">
      <c r="A36" s="49" t="s">
        <v>38</v>
      </c>
      <c r="B36" s="42" t="s">
        <v>55</v>
      </c>
      <c r="C36" s="42" t="s">
        <v>55</v>
      </c>
      <c r="D36" s="72">
        <f t="shared" si="9"/>
        <v>1.7630949467720081</v>
      </c>
      <c r="E36" s="72">
        <f t="shared" si="9"/>
        <v>4.235186260242938</v>
      </c>
      <c r="F36" s="72">
        <f t="shared" si="9"/>
        <v>1.8221763985216581</v>
      </c>
      <c r="G36" s="72">
        <f t="shared" si="9"/>
        <v>6.2274451902501031</v>
      </c>
      <c r="H36" s="72">
        <f t="shared" si="9"/>
        <v>-0.99163027091580902</v>
      </c>
      <c r="I36" s="72">
        <f t="shared" si="9"/>
        <v>-1.8405134094748383</v>
      </c>
      <c r="J36" s="72">
        <f t="shared" si="9"/>
        <v>7.0727489140813988</v>
      </c>
      <c r="K36" s="72">
        <f t="shared" si="9"/>
        <v>3.7324364236598191</v>
      </c>
      <c r="L36" s="72">
        <f t="shared" si="9"/>
        <v>-1.4652563065850421</v>
      </c>
      <c r="M36" s="72">
        <f t="shared" si="9"/>
        <v>-1.0345494817371914</v>
      </c>
      <c r="N36" s="72">
        <f t="shared" si="9"/>
        <v>-2.1385160821052014</v>
      </c>
      <c r="O36" s="72">
        <f t="shared" si="9"/>
        <v>18.100282150296589</v>
      </c>
      <c r="P36" s="72">
        <f t="shared" si="9"/>
        <v>2.2674414860024603</v>
      </c>
      <c r="Q36" s="72">
        <f t="shared" si="9"/>
        <v>39.651331755776141</v>
      </c>
      <c r="R36" s="72">
        <f t="shared" si="9"/>
        <v>-5.2119583122977753</v>
      </c>
      <c r="S36" s="72">
        <f t="shared" si="9"/>
        <v>1.8917588319981533</v>
      </c>
      <c r="T36" s="42" t="s">
        <v>30</v>
      </c>
      <c r="U36" s="53" t="s">
        <v>39</v>
      </c>
    </row>
    <row r="37" spans="1:21" s="3" customFormat="1" ht="18.600000000000001" customHeight="1" x14ac:dyDescent="0.2">
      <c r="A37" s="49" t="s">
        <v>40</v>
      </c>
      <c r="B37" s="42" t="s">
        <v>55</v>
      </c>
      <c r="C37" s="42" t="s">
        <v>55</v>
      </c>
      <c r="D37" s="72">
        <f t="shared" si="9"/>
        <v>1.5903863748899818</v>
      </c>
      <c r="E37" s="72">
        <f t="shared" si="9"/>
        <v>2.8154627581091876</v>
      </c>
      <c r="F37" s="72">
        <f t="shared" si="9"/>
        <v>2.5148063214651133</v>
      </c>
      <c r="G37" s="72">
        <f t="shared" si="9"/>
        <v>5.8714405633898421</v>
      </c>
      <c r="H37" s="72">
        <f t="shared" si="9"/>
        <v>-2.0422996083075358</v>
      </c>
      <c r="I37" s="72">
        <f t="shared" si="9"/>
        <v>-0.2226905739465968</v>
      </c>
      <c r="J37" s="72">
        <f t="shared" si="9"/>
        <v>10.923517517142656</v>
      </c>
      <c r="K37" s="72">
        <f t="shared" si="9"/>
        <v>10.167505815233211</v>
      </c>
      <c r="L37" s="72">
        <f t="shared" si="9"/>
        <v>-10.585677954876347</v>
      </c>
      <c r="M37" s="72">
        <f t="shared" si="9"/>
        <v>-2.9334921430515091</v>
      </c>
      <c r="N37" s="72">
        <f t="shared" si="9"/>
        <v>3.1282400834594744</v>
      </c>
      <c r="O37" s="72">
        <f t="shared" si="9"/>
        <v>11.937166826448532</v>
      </c>
      <c r="P37" s="72">
        <f t="shared" si="9"/>
        <v>11.31210941757438</v>
      </c>
      <c r="Q37" s="72">
        <f t="shared" si="9"/>
        <v>28.09277659375433</v>
      </c>
      <c r="R37" s="72">
        <f t="shared" si="9"/>
        <v>-2.4922537075106002</v>
      </c>
      <c r="S37" s="72">
        <f t="shared" si="9"/>
        <v>6.4583810889650097</v>
      </c>
      <c r="T37" s="42" t="s">
        <v>30</v>
      </c>
      <c r="U37" s="53" t="s">
        <v>41</v>
      </c>
    </row>
    <row r="38" spans="1:21" s="3" customFormat="1" ht="18.600000000000001" customHeight="1" x14ac:dyDescent="0.2">
      <c r="A38" s="49" t="s">
        <v>42</v>
      </c>
      <c r="B38" s="42" t="s">
        <v>55</v>
      </c>
      <c r="C38" s="72">
        <f t="shared" ref="C38:N43" si="10">((C12-B12)/B12)*100</f>
        <v>-2.9233421287641801</v>
      </c>
      <c r="D38" s="72">
        <f t="shared" si="10"/>
        <v>4.2864951156457103</v>
      </c>
      <c r="E38" s="72">
        <f t="shared" si="10"/>
        <v>1.5152026538892565</v>
      </c>
      <c r="F38" s="72">
        <f t="shared" si="10"/>
        <v>1.3673124421902023</v>
      </c>
      <c r="G38" s="72">
        <f t="shared" si="10"/>
        <v>7.9258125699760189</v>
      </c>
      <c r="H38" s="72">
        <f t="shared" si="10"/>
        <v>-3.0004468874351358</v>
      </c>
      <c r="I38" s="72">
        <f t="shared" si="10"/>
        <v>-3.7115601492089172</v>
      </c>
      <c r="J38" s="72">
        <f t="shared" si="10"/>
        <v>7.4736792703816084</v>
      </c>
      <c r="K38" s="72">
        <f t="shared" si="10"/>
        <v>16.263405967918271</v>
      </c>
      <c r="L38" s="72">
        <f t="shared" si="10"/>
        <v>-2.5398878969908552</v>
      </c>
      <c r="M38" s="72">
        <f t="shared" si="10"/>
        <v>-8.2160017202338</v>
      </c>
      <c r="N38" s="72">
        <f t="shared" si="10"/>
        <v>3.9197878562453772</v>
      </c>
      <c r="O38" s="72">
        <f t="shared" si="9"/>
        <v>6.8386700813248531</v>
      </c>
      <c r="P38" s="72">
        <f t="shared" si="9"/>
        <v>57.483496713533533</v>
      </c>
      <c r="Q38" s="72">
        <f t="shared" si="9"/>
        <v>-2.548206338401183</v>
      </c>
      <c r="R38" s="72">
        <f t="shared" si="9"/>
        <v>-2.9190687619054878</v>
      </c>
      <c r="S38" s="72">
        <f t="shared" si="9"/>
        <v>-1.6947067512861389</v>
      </c>
      <c r="T38" s="42" t="s">
        <v>30</v>
      </c>
      <c r="U38" s="53" t="s">
        <v>43</v>
      </c>
    </row>
    <row r="39" spans="1:21" s="3" customFormat="1" ht="18.600000000000001" customHeight="1" x14ac:dyDescent="0.2">
      <c r="A39" s="49" t="s">
        <v>44</v>
      </c>
      <c r="B39" s="42" t="s">
        <v>55</v>
      </c>
      <c r="C39" s="72">
        <f t="shared" si="10"/>
        <v>-0.25014399388213365</v>
      </c>
      <c r="D39" s="72">
        <f t="shared" si="10"/>
        <v>4.9048646815708459</v>
      </c>
      <c r="E39" s="72">
        <f t="shared" si="10"/>
        <v>3.2413612810362271</v>
      </c>
      <c r="F39" s="72">
        <f t="shared" si="10"/>
        <v>-1.8247829671470899</v>
      </c>
      <c r="G39" s="72">
        <f t="shared" si="10"/>
        <v>7.9215963891840238</v>
      </c>
      <c r="H39" s="72">
        <f t="shared" si="10"/>
        <v>-0.29670135293200073</v>
      </c>
      <c r="I39" s="72">
        <f t="shared" si="10"/>
        <v>-0.7796534157998396</v>
      </c>
      <c r="J39" s="72">
        <f t="shared" si="10"/>
        <v>3.8699746274312941</v>
      </c>
      <c r="K39" s="72">
        <f t="shared" si="10"/>
        <v>14.624203629405558</v>
      </c>
      <c r="L39" s="72">
        <f t="shared" si="10"/>
        <v>2.4489590539061417</v>
      </c>
      <c r="M39" s="72">
        <f t="shared" si="10"/>
        <v>-15.87296727772862</v>
      </c>
      <c r="N39" s="72">
        <f t="shared" si="10"/>
        <v>13.936904678520145</v>
      </c>
      <c r="O39" s="72">
        <f t="shared" si="9"/>
        <v>1.8402820101541491</v>
      </c>
      <c r="P39" s="72">
        <f t="shared" si="9"/>
        <v>37.755024585420472</v>
      </c>
      <c r="Q39" s="72">
        <f t="shared" si="9"/>
        <v>9.5004398910410774</v>
      </c>
      <c r="R39" s="72">
        <f t="shared" si="9"/>
        <v>-0.84619256246576269</v>
      </c>
      <c r="S39" s="72">
        <f t="shared" si="9"/>
        <v>-0.58620338072070832</v>
      </c>
      <c r="T39" s="42" t="s">
        <v>30</v>
      </c>
      <c r="U39" s="53" t="s">
        <v>45</v>
      </c>
    </row>
    <row r="40" spans="1:21" s="3" customFormat="1" ht="18.600000000000001" customHeight="1" x14ac:dyDescent="0.2">
      <c r="A40" s="49" t="s">
        <v>46</v>
      </c>
      <c r="B40" s="42" t="s">
        <v>55</v>
      </c>
      <c r="C40" s="72">
        <f t="shared" si="10"/>
        <v>2.8815755478778136</v>
      </c>
      <c r="D40" s="72">
        <f t="shared" si="10"/>
        <v>2.9936492266449477</v>
      </c>
      <c r="E40" s="72">
        <f t="shared" si="10"/>
        <v>3.5273378236967905</v>
      </c>
      <c r="F40" s="72">
        <f t="shared" si="10"/>
        <v>-2.5194199753618141</v>
      </c>
      <c r="G40" s="72">
        <f t="shared" si="10"/>
        <v>9.815375104928945</v>
      </c>
      <c r="H40" s="72">
        <f t="shared" si="10"/>
        <v>-2.6463114063393616</v>
      </c>
      <c r="I40" s="72">
        <f t="shared" si="10"/>
        <v>-2.2478626527767842</v>
      </c>
      <c r="J40" s="72">
        <f t="shared" si="10"/>
        <v>7.4804352421322369</v>
      </c>
      <c r="K40" s="72">
        <f t="shared" si="10"/>
        <v>10.618733303569433</v>
      </c>
      <c r="L40" s="72">
        <f t="shared" si="10"/>
        <v>-6.5685880099628138</v>
      </c>
      <c r="M40" s="72">
        <f t="shared" si="10"/>
        <v>-20.737680017064307</v>
      </c>
      <c r="N40" s="72">
        <f t="shared" si="10"/>
        <v>47.020741747440375</v>
      </c>
      <c r="O40" s="72">
        <f t="shared" si="9"/>
        <v>5.3611763764836828</v>
      </c>
      <c r="P40" s="72">
        <f t="shared" si="9"/>
        <v>30.278832109739962</v>
      </c>
      <c r="Q40" s="72">
        <f t="shared" si="9"/>
        <v>5.0834041410038724</v>
      </c>
      <c r="R40" s="72">
        <f t="shared" si="9"/>
        <v>5.216775395934997</v>
      </c>
      <c r="S40" s="72">
        <f t="shared" si="9"/>
        <v>-1.2054998963502619</v>
      </c>
      <c r="T40" s="42" t="s">
        <v>30</v>
      </c>
      <c r="U40" s="53" t="s">
        <v>47</v>
      </c>
    </row>
    <row r="41" spans="1:21" s="3" customFormat="1" ht="18.600000000000001" customHeight="1" x14ac:dyDescent="0.2">
      <c r="A41" s="49" t="s">
        <v>48</v>
      </c>
      <c r="B41" s="42" t="s">
        <v>55</v>
      </c>
      <c r="C41" s="41">
        <f t="shared" si="10"/>
        <v>0.48240653422240559</v>
      </c>
      <c r="D41" s="41">
        <f t="shared" si="10"/>
        <v>2.5720290949491371</v>
      </c>
      <c r="E41" s="41">
        <f t="shared" si="10"/>
        <v>3.8482491904463312</v>
      </c>
      <c r="F41" s="41">
        <f t="shared" si="10"/>
        <v>0.42687878668123758</v>
      </c>
      <c r="G41" s="72">
        <f t="shared" si="10"/>
        <v>6.8673868526127109</v>
      </c>
      <c r="H41" s="72">
        <f t="shared" si="10"/>
        <v>-2.052770639178807E-2</v>
      </c>
      <c r="I41" s="72">
        <f t="shared" si="10"/>
        <v>-1.4194728724156729</v>
      </c>
      <c r="J41" s="72">
        <f t="shared" si="10"/>
        <v>-7.2028021245372802</v>
      </c>
      <c r="K41" s="72">
        <f t="shared" si="10"/>
        <v>21.428095637478727</v>
      </c>
      <c r="L41" s="72">
        <f t="shared" si="10"/>
        <v>-11.782775015773604</v>
      </c>
      <c r="M41" s="72">
        <f t="shared" si="10"/>
        <v>-31.69003850765877</v>
      </c>
      <c r="N41" s="72">
        <f t="shared" si="10"/>
        <v>87.544267066108787</v>
      </c>
      <c r="O41" s="72">
        <f t="shared" si="9"/>
        <v>2.3252104834030973</v>
      </c>
      <c r="P41" s="72">
        <f t="shared" si="9"/>
        <v>34.502070878151372</v>
      </c>
      <c r="Q41" s="72">
        <f t="shared" si="9"/>
        <v>5.9150945775775456</v>
      </c>
      <c r="R41" s="72">
        <f t="shared" si="9"/>
        <v>1.4659605337012385</v>
      </c>
      <c r="S41" s="72">
        <f t="shared" si="9"/>
        <v>-2.2144596320278556</v>
      </c>
      <c r="T41" s="42" t="s">
        <v>30</v>
      </c>
      <c r="U41" s="53" t="s">
        <v>49</v>
      </c>
    </row>
    <row r="42" spans="1:21" s="3" customFormat="1" ht="18.600000000000001" customHeight="1" x14ac:dyDescent="0.2">
      <c r="A42" s="49" t="s">
        <v>50</v>
      </c>
      <c r="B42" s="42" t="s">
        <v>55</v>
      </c>
      <c r="C42" s="41">
        <f t="shared" si="10"/>
        <v>-2.8849372220568013</v>
      </c>
      <c r="D42" s="41">
        <f t="shared" si="10"/>
        <v>0.13969102841936504</v>
      </c>
      <c r="E42" s="41">
        <f t="shared" si="10"/>
        <v>6.9964123859616816</v>
      </c>
      <c r="F42" s="41">
        <f t="shared" si="10"/>
        <v>-0.65406839810805895</v>
      </c>
      <c r="G42" s="72">
        <f t="shared" si="10"/>
        <v>5.4674283583904533</v>
      </c>
      <c r="H42" s="72">
        <f t="shared" si="10"/>
        <v>0.48313951316525672</v>
      </c>
      <c r="I42" s="72">
        <f t="shared" si="10"/>
        <v>-2.8129125193609403</v>
      </c>
      <c r="J42" s="72">
        <f t="shared" si="10"/>
        <v>10.765136014850418</v>
      </c>
      <c r="K42" s="72">
        <f t="shared" si="10"/>
        <v>15.296456689975644</v>
      </c>
      <c r="L42" s="72">
        <f t="shared" si="10"/>
        <v>-20.706270071937222</v>
      </c>
      <c r="M42" s="72">
        <f t="shared" si="10"/>
        <v>-13.023809283092689</v>
      </c>
      <c r="N42" s="72">
        <f t="shared" si="10"/>
        <v>64.837251505863165</v>
      </c>
      <c r="O42" s="72">
        <f t="shared" si="9"/>
        <v>-6.8639078788926309</v>
      </c>
      <c r="P42" s="72">
        <f t="shared" si="9"/>
        <v>42.965666437240401</v>
      </c>
      <c r="Q42" s="72">
        <f t="shared" si="9"/>
        <v>-2.9534496302070865</v>
      </c>
      <c r="R42" s="72">
        <f t="shared" si="9"/>
        <v>0.54113901014308352</v>
      </c>
      <c r="S42" s="72">
        <f t="shared" si="9"/>
        <v>0.77551841435119118</v>
      </c>
      <c r="T42" s="42" t="s">
        <v>30</v>
      </c>
      <c r="U42" s="53" t="s">
        <v>51</v>
      </c>
    </row>
    <row r="43" spans="1:21" s="3" customFormat="1" ht="14.25" x14ac:dyDescent="0.2">
      <c r="A43" s="63" t="s">
        <v>52</v>
      </c>
      <c r="B43" s="70" t="s">
        <v>55</v>
      </c>
      <c r="C43" s="74">
        <f t="shared" si="10"/>
        <v>-2.6772587908506114</v>
      </c>
      <c r="D43" s="74">
        <f t="shared" si="10"/>
        <v>3.0179686866172561</v>
      </c>
      <c r="E43" s="74">
        <f t="shared" si="10"/>
        <v>1.431170496448289</v>
      </c>
      <c r="F43" s="74">
        <f t="shared" si="10"/>
        <v>3.2722694829496248</v>
      </c>
      <c r="G43" s="65">
        <f t="shared" si="10"/>
        <v>1.4936412846341289</v>
      </c>
      <c r="H43" s="65">
        <f t="shared" si="10"/>
        <v>1.904847921131201</v>
      </c>
      <c r="I43" s="65">
        <f t="shared" si="10"/>
        <v>-3.7056968379651409</v>
      </c>
      <c r="J43" s="65">
        <f t="shared" si="10"/>
        <v>13.592454738412641</v>
      </c>
      <c r="K43" s="65">
        <f t="shared" si="10"/>
        <v>12.53129309896082</v>
      </c>
      <c r="L43" s="65">
        <f>((L17-K17)/K17)*100</f>
        <v>-18.201752030447587</v>
      </c>
      <c r="M43" s="65">
        <f>((M17-L17)/L17)*100</f>
        <v>22.604907448422846</v>
      </c>
      <c r="N43" s="65">
        <f>((N17-M17)/M17)*100</f>
        <v>13.716088096881249</v>
      </c>
      <c r="O43" s="65">
        <f t="shared" si="9"/>
        <v>-1.1416672443629916</v>
      </c>
      <c r="P43" s="65">
        <f t="shared" si="9"/>
        <v>31.233987724742285</v>
      </c>
      <c r="Q43" s="65">
        <f t="shared" si="9"/>
        <v>-4.4528075907030642</v>
      </c>
      <c r="R43" s="65">
        <f t="shared" si="9"/>
        <v>3.728453751665084</v>
      </c>
      <c r="S43" s="65">
        <f t="shared" si="9"/>
        <v>4.0060081281292019</v>
      </c>
      <c r="T43" s="64" t="s">
        <v>30</v>
      </c>
      <c r="U43" s="58" t="s">
        <v>53</v>
      </c>
    </row>
    <row r="44" spans="1:21" s="3" customFormat="1" ht="14.25" x14ac:dyDescent="0.2">
      <c r="A44" s="4"/>
      <c r="B44" s="4"/>
      <c r="U44" s="75"/>
    </row>
    <row r="45" spans="1:21" s="3" customFormat="1" ht="14.25" x14ac:dyDescent="0.2">
      <c r="A45" s="114" t="s">
        <v>62</v>
      </c>
      <c r="B45" s="114"/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</row>
    <row r="46" spans="1:21" s="3" customFormat="1" ht="18.600000000000001" customHeight="1" x14ac:dyDescent="0.2">
      <c r="A46" s="4"/>
      <c r="B46" s="4"/>
    </row>
    <row r="47" spans="1:21" s="3" customFormat="1" ht="18.600000000000001" customHeight="1" x14ac:dyDescent="0.2">
      <c r="A47" s="46" t="s">
        <v>27</v>
      </c>
      <c r="B47" s="71">
        <v>2009</v>
      </c>
      <c r="C47" s="71">
        <v>2010</v>
      </c>
      <c r="D47" s="71">
        <v>2011</v>
      </c>
      <c r="E47" s="71">
        <v>2012</v>
      </c>
      <c r="F47" s="71">
        <v>2013</v>
      </c>
      <c r="G47" s="71">
        <v>2014</v>
      </c>
      <c r="H47" s="71">
        <v>2015</v>
      </c>
      <c r="I47" s="71">
        <v>2016</v>
      </c>
      <c r="J47" s="71">
        <v>2017</v>
      </c>
      <c r="K47" s="71">
        <v>2018</v>
      </c>
      <c r="L47" s="71">
        <v>2019</v>
      </c>
      <c r="M47" s="71">
        <v>2020</v>
      </c>
      <c r="N47" s="71">
        <v>2021</v>
      </c>
      <c r="O47" s="71">
        <v>2022</v>
      </c>
      <c r="P47" s="71">
        <v>2023</v>
      </c>
      <c r="Q47" s="71">
        <v>2024</v>
      </c>
      <c r="R47" s="71">
        <v>2025</v>
      </c>
      <c r="S47" s="71">
        <v>2026</v>
      </c>
      <c r="T47" s="71">
        <v>2027</v>
      </c>
      <c r="U47" s="48" t="s">
        <v>28</v>
      </c>
    </row>
    <row r="48" spans="1:21" s="3" customFormat="1" ht="18.600000000000001" customHeight="1" x14ac:dyDescent="0.2">
      <c r="A48" s="49" t="s">
        <v>29</v>
      </c>
      <c r="B48" s="40" t="s">
        <v>55</v>
      </c>
      <c r="C48" s="40" t="s">
        <v>55</v>
      </c>
      <c r="D48" s="52">
        <f t="shared" ref="D48:S59" si="11">D6-C6</f>
        <v>-48553488.280677319</v>
      </c>
      <c r="E48" s="52">
        <f t="shared" si="11"/>
        <v>18261087.244311333</v>
      </c>
      <c r="F48" s="52">
        <f t="shared" si="11"/>
        <v>13098357.527884483</v>
      </c>
      <c r="G48" s="52">
        <f t="shared" si="11"/>
        <v>140748455.33954859</v>
      </c>
      <c r="H48" s="52">
        <f t="shared" si="11"/>
        <v>-23131481.536754131</v>
      </c>
      <c r="I48" s="52">
        <f t="shared" si="11"/>
        <v>-49186441.898532391</v>
      </c>
      <c r="J48" s="52">
        <f t="shared" si="11"/>
        <v>9919638.1475262642</v>
      </c>
      <c r="K48" s="52">
        <f t="shared" si="11"/>
        <v>285605558.09728289</v>
      </c>
      <c r="L48" s="52">
        <f t="shared" si="11"/>
        <v>496318378.40473175</v>
      </c>
      <c r="M48" s="52">
        <f t="shared" si="11"/>
        <v>-615797342.23159838</v>
      </c>
      <c r="N48" s="52">
        <f t="shared" si="11"/>
        <v>503363963.23618031</v>
      </c>
      <c r="O48" s="52">
        <f t="shared" si="11"/>
        <v>368280156.8091464</v>
      </c>
      <c r="P48" s="52">
        <f>P6-O6</f>
        <v>-1265619.5534067154</v>
      </c>
      <c r="Q48" s="52">
        <f>Q6-P6</f>
        <v>807416875.47676182</v>
      </c>
      <c r="R48" s="52">
        <f>R6-Q6</f>
        <v>244651601.13647461</v>
      </c>
      <c r="S48" s="52">
        <f>S6-R6</f>
        <v>-21245681.376405716</v>
      </c>
      <c r="T48" s="52">
        <f>T6-S6</f>
        <v>48502724.604000092</v>
      </c>
      <c r="U48" s="53" t="s">
        <v>31</v>
      </c>
    </row>
    <row r="49" spans="1:21" s="3" customFormat="1" ht="18.600000000000001" customHeight="1" x14ac:dyDescent="0.2">
      <c r="A49" s="49" t="s">
        <v>32</v>
      </c>
      <c r="B49" s="40" t="s">
        <v>55</v>
      </c>
      <c r="C49" s="40" t="s">
        <v>55</v>
      </c>
      <c r="D49" s="52">
        <f t="shared" si="11"/>
        <v>-21435575.230879784</v>
      </c>
      <c r="E49" s="52">
        <f t="shared" si="11"/>
        <v>17985343.417082787</v>
      </c>
      <c r="F49" s="52">
        <f t="shared" si="11"/>
        <v>67989774.226438999</v>
      </c>
      <c r="G49" s="52">
        <f t="shared" si="11"/>
        <v>179938951.4048295</v>
      </c>
      <c r="H49" s="52">
        <f t="shared" si="11"/>
        <v>-53459671.548686028</v>
      </c>
      <c r="I49" s="52">
        <f t="shared" si="11"/>
        <v>-103179108.45482111</v>
      </c>
      <c r="J49" s="52">
        <f t="shared" si="11"/>
        <v>61004393.775452137</v>
      </c>
      <c r="K49" s="52">
        <f t="shared" si="11"/>
        <v>347643881.69083834</v>
      </c>
      <c r="L49" s="52">
        <f t="shared" si="11"/>
        <v>314747123.07425547</v>
      </c>
      <c r="M49" s="52">
        <f t="shared" si="11"/>
        <v>-270821535.11462831</v>
      </c>
      <c r="N49" s="52">
        <f t="shared" si="11"/>
        <v>257768268.56875229</v>
      </c>
      <c r="O49" s="52">
        <f t="shared" si="11"/>
        <v>180718181.14500523</v>
      </c>
      <c r="P49" s="52">
        <f t="shared" si="11"/>
        <v>188313140.95162344</v>
      </c>
      <c r="Q49" s="52">
        <f t="shared" si="11"/>
        <v>1097065108.3638482</v>
      </c>
      <c r="R49" s="52">
        <f t="shared" si="11"/>
        <v>-122174160.93729925</v>
      </c>
      <c r="S49" s="52">
        <f t="shared" si="11"/>
        <v>70763041.457951069</v>
      </c>
      <c r="T49" s="51" t="s">
        <v>30</v>
      </c>
      <c r="U49" s="53" t="s">
        <v>33</v>
      </c>
    </row>
    <row r="50" spans="1:21" s="3" customFormat="1" ht="18.600000000000001" customHeight="1" x14ac:dyDescent="0.2">
      <c r="A50" s="49" t="s">
        <v>34</v>
      </c>
      <c r="B50" s="40" t="s">
        <v>55</v>
      </c>
      <c r="C50" s="40" t="s">
        <v>55</v>
      </c>
      <c r="D50" s="52">
        <f t="shared" si="11"/>
        <v>25869425.977487564</v>
      </c>
      <c r="E50" s="52">
        <f t="shared" si="11"/>
        <v>53811566.954882383</v>
      </c>
      <c r="F50" s="52">
        <f t="shared" si="11"/>
        <v>27912007.119283676</v>
      </c>
      <c r="G50" s="52">
        <f t="shared" si="11"/>
        <v>125518273.13750219</v>
      </c>
      <c r="H50" s="52">
        <f t="shared" si="11"/>
        <v>25081030.555223942</v>
      </c>
      <c r="I50" s="52">
        <f t="shared" si="11"/>
        <v>-87261600.200396061</v>
      </c>
      <c r="J50" s="52">
        <f t="shared" si="11"/>
        <v>63895151.723138809</v>
      </c>
      <c r="K50" s="52">
        <f t="shared" si="11"/>
        <v>-579214420.42845011</v>
      </c>
      <c r="L50" s="52">
        <f t="shared" si="11"/>
        <v>757564939.42506027</v>
      </c>
      <c r="M50" s="52">
        <f t="shared" si="11"/>
        <v>-202578460.54735613</v>
      </c>
      <c r="N50" s="52">
        <f t="shared" si="11"/>
        <v>377988768.51276731</v>
      </c>
      <c r="O50" s="52">
        <f t="shared" si="11"/>
        <v>281599562.02948809</v>
      </c>
      <c r="P50" s="52">
        <f t="shared" si="11"/>
        <v>-74307373.287937164</v>
      </c>
      <c r="Q50" s="52">
        <f t="shared" si="11"/>
        <v>1283975940.8298459</v>
      </c>
      <c r="R50" s="52">
        <f t="shared" si="11"/>
        <v>-18925617.242431164</v>
      </c>
      <c r="S50" s="52">
        <f t="shared" si="11"/>
        <v>87560312.867875576</v>
      </c>
      <c r="T50" s="51" t="s">
        <v>30</v>
      </c>
      <c r="U50" s="53" t="s">
        <v>35</v>
      </c>
    </row>
    <row r="51" spans="1:21" s="3" customFormat="1" ht="18.600000000000001" customHeight="1" x14ac:dyDescent="0.2">
      <c r="A51" s="49" t="s">
        <v>36</v>
      </c>
      <c r="B51" s="40" t="s">
        <v>55</v>
      </c>
      <c r="C51" s="40" t="s">
        <v>55</v>
      </c>
      <c r="D51" s="52">
        <f t="shared" si="11"/>
        <v>31971945.402547359</v>
      </c>
      <c r="E51" s="52">
        <f t="shared" si="11"/>
        <v>71538492.143464088</v>
      </c>
      <c r="F51" s="52">
        <f t="shared" si="11"/>
        <v>9631429.0454754829</v>
      </c>
      <c r="G51" s="52">
        <f t="shared" si="11"/>
        <v>146161989.32740068</v>
      </c>
      <c r="H51" s="52">
        <f t="shared" si="11"/>
        <v>15624439.57898283</v>
      </c>
      <c r="I51" s="52">
        <f t="shared" si="11"/>
        <v>-53090490.320966721</v>
      </c>
      <c r="J51" s="52">
        <f t="shared" si="11"/>
        <v>84330509.669837952</v>
      </c>
      <c r="K51" s="52">
        <f t="shared" si="11"/>
        <v>-553016843.46000004</v>
      </c>
      <c r="L51" s="52">
        <f t="shared" si="11"/>
        <v>662530802</v>
      </c>
      <c r="M51" s="52">
        <f t="shared" si="11"/>
        <v>2998963.2187027931</v>
      </c>
      <c r="N51" s="52">
        <f t="shared" si="11"/>
        <v>96227548.162053108</v>
      </c>
      <c r="O51" s="52">
        <f t="shared" si="11"/>
        <v>422002933.75687695</v>
      </c>
      <c r="P51" s="52">
        <f t="shared" si="11"/>
        <v>125735541.72641468</v>
      </c>
      <c r="Q51" s="52">
        <f t="shared" si="11"/>
        <v>908419455.24835205</v>
      </c>
      <c r="R51" s="52">
        <f t="shared" si="11"/>
        <v>88532996.554293156</v>
      </c>
      <c r="S51" s="52">
        <f t="shared" si="11"/>
        <v>137844569.2783947</v>
      </c>
      <c r="T51" s="51" t="s">
        <v>30</v>
      </c>
      <c r="U51" s="53" t="s">
        <v>37</v>
      </c>
    </row>
    <row r="52" spans="1:21" s="3" customFormat="1" ht="18.600000000000001" customHeight="1" x14ac:dyDescent="0.2">
      <c r="A52" s="49" t="s">
        <v>38</v>
      </c>
      <c r="B52" s="40" t="s">
        <v>55</v>
      </c>
      <c r="C52" s="40" t="s">
        <v>55</v>
      </c>
      <c r="D52" s="52">
        <f t="shared" si="11"/>
        <v>39061016.766255379</v>
      </c>
      <c r="E52" s="52">
        <f t="shared" si="11"/>
        <v>95484013.390241623</v>
      </c>
      <c r="F52" s="52">
        <f t="shared" si="11"/>
        <v>42821602.326506138</v>
      </c>
      <c r="G52" s="52">
        <f t="shared" si="11"/>
        <v>149013215.48986912</v>
      </c>
      <c r="H52" s="52">
        <f t="shared" si="11"/>
        <v>-25205852.168925762</v>
      </c>
      <c r="I52" s="52">
        <f t="shared" si="11"/>
        <v>-46319355.139230251</v>
      </c>
      <c r="J52" s="52">
        <f t="shared" si="11"/>
        <v>174720569.83953285</v>
      </c>
      <c r="K52" s="52">
        <f t="shared" si="11"/>
        <v>98725005.880000114</v>
      </c>
      <c r="L52" s="52">
        <f t="shared" si="11"/>
        <v>-40203413.357095718</v>
      </c>
      <c r="M52" s="52">
        <f t="shared" si="11"/>
        <v>-27969840.296692848</v>
      </c>
      <c r="N52" s="52">
        <f t="shared" si="11"/>
        <v>-57218286.210187912</v>
      </c>
      <c r="O52" s="52">
        <f t="shared" si="11"/>
        <v>473935746.86017132</v>
      </c>
      <c r="P52" s="52">
        <f t="shared" si="11"/>
        <v>70116647.937173843</v>
      </c>
      <c r="Q52" s="52">
        <f t="shared" si="11"/>
        <v>1253950019.6493492</v>
      </c>
      <c r="R52" s="52">
        <f t="shared" si="11"/>
        <v>-230180465.05094433</v>
      </c>
      <c r="S52" s="52">
        <f t="shared" si="11"/>
        <v>79193010.142586708</v>
      </c>
      <c r="T52" s="51" t="s">
        <v>30</v>
      </c>
      <c r="U52" s="53" t="s">
        <v>39</v>
      </c>
    </row>
    <row r="53" spans="1:21" s="3" customFormat="1" ht="18.600000000000001" customHeight="1" x14ac:dyDescent="0.2">
      <c r="A53" s="49" t="s">
        <v>40</v>
      </c>
      <c r="B53" s="40" t="s">
        <v>55</v>
      </c>
      <c r="C53" s="40" t="s">
        <v>55</v>
      </c>
      <c r="D53" s="52">
        <f t="shared" si="11"/>
        <v>39363650.733263016</v>
      </c>
      <c r="E53" s="52">
        <f t="shared" si="11"/>
        <v>70793783.347854614</v>
      </c>
      <c r="F53" s="52">
        <f t="shared" si="11"/>
        <v>65014213.533377647</v>
      </c>
      <c r="G53" s="52">
        <f t="shared" si="11"/>
        <v>155609115.58085346</v>
      </c>
      <c r="H53" s="52">
        <f t="shared" si="11"/>
        <v>-57304488.713718414</v>
      </c>
      <c r="I53" s="52">
        <f t="shared" si="11"/>
        <v>-6120819.9405179024</v>
      </c>
      <c r="J53" s="52">
        <f t="shared" si="11"/>
        <v>299572585.27499914</v>
      </c>
      <c r="K53" s="52">
        <f t="shared" si="11"/>
        <v>309298362.30360699</v>
      </c>
      <c r="L53" s="52">
        <f t="shared" si="11"/>
        <v>-354760603.96004772</v>
      </c>
      <c r="M53" s="52">
        <v>-91137925.955248356</v>
      </c>
      <c r="N53" s="52">
        <f t="shared" si="11"/>
        <v>90989918.92360878</v>
      </c>
      <c r="O53" s="52">
        <f t="shared" si="11"/>
        <v>358073409.3085351</v>
      </c>
      <c r="P53" s="52">
        <f t="shared" si="11"/>
        <v>379829520.93343687</v>
      </c>
      <c r="Q53" s="52">
        <f t="shared" si="11"/>
        <v>1049982829.1990681</v>
      </c>
      <c r="R53" s="52">
        <f t="shared" si="11"/>
        <v>-119317576.00382423</v>
      </c>
      <c r="S53" s="52">
        <f t="shared" si="11"/>
        <v>301491420.22455978</v>
      </c>
      <c r="T53" s="51" t="s">
        <v>30</v>
      </c>
      <c r="U53" s="53" t="s">
        <v>41</v>
      </c>
    </row>
    <row r="54" spans="1:21" s="3" customFormat="1" ht="18.600000000000001" customHeight="1" x14ac:dyDescent="0.2">
      <c r="A54" s="49" t="s">
        <v>42</v>
      </c>
      <c r="B54" s="40" t="s">
        <v>55</v>
      </c>
      <c r="C54" s="52">
        <f t="shared" ref="C54:N59" si="12">C12-B12</f>
        <v>-61434634.510888338</v>
      </c>
      <c r="D54" s="52">
        <f t="shared" si="12"/>
        <v>87448181.550692797</v>
      </c>
      <c r="E54" s="52">
        <f t="shared" si="12"/>
        <v>32236452.5451684</v>
      </c>
      <c r="F54" s="52">
        <f t="shared" si="12"/>
        <v>29530810.945884228</v>
      </c>
      <c r="G54" s="52">
        <f t="shared" si="12"/>
        <v>173519919.52146244</v>
      </c>
      <c r="H54" s="52">
        <f t="shared" si="12"/>
        <v>-70895196.452814579</v>
      </c>
      <c r="I54" s="52">
        <f t="shared" si="12"/>
        <v>-85066213.807290554</v>
      </c>
      <c r="J54" s="52">
        <f t="shared" si="12"/>
        <v>164933625.87466621</v>
      </c>
      <c r="K54" s="52">
        <f t="shared" si="12"/>
        <v>385734398.95770121</v>
      </c>
      <c r="L54" s="52">
        <f t="shared" si="12"/>
        <v>-70038116.320418835</v>
      </c>
      <c r="M54" s="54">
        <v>-192658373.45451641</v>
      </c>
      <c r="N54" s="52">
        <f t="shared" si="12"/>
        <v>96688840.179428101</v>
      </c>
      <c r="O54" s="52">
        <f t="shared" si="11"/>
        <v>175300716.68885517</v>
      </c>
      <c r="P54" s="52">
        <f t="shared" si="11"/>
        <v>1574286208.287055</v>
      </c>
      <c r="Q54" s="52">
        <f t="shared" si="11"/>
        <v>-109903153.30573845</v>
      </c>
      <c r="R54" s="52">
        <f t="shared" si="11"/>
        <v>-122690157.50379133</v>
      </c>
      <c r="S54" s="52">
        <f t="shared" si="11"/>
        <v>-69150271.847556114</v>
      </c>
      <c r="T54" s="51" t="s">
        <v>30</v>
      </c>
      <c r="U54" s="53" t="s">
        <v>43</v>
      </c>
    </row>
    <row r="55" spans="1:21" s="3" customFormat="1" ht="18.600000000000001" customHeight="1" x14ac:dyDescent="0.2">
      <c r="A55" s="49" t="s">
        <v>44</v>
      </c>
      <c r="B55" s="40" t="s">
        <v>55</v>
      </c>
      <c r="C55" s="52">
        <f t="shared" si="12"/>
        <v>-4924964.8624703884</v>
      </c>
      <c r="D55" s="52">
        <f t="shared" si="12"/>
        <v>96327960.303369045</v>
      </c>
      <c r="E55" s="52">
        <f t="shared" si="12"/>
        <v>66780305.58827281</v>
      </c>
      <c r="F55" s="52">
        <f t="shared" si="12"/>
        <v>-38813776.682324886</v>
      </c>
      <c r="G55" s="52">
        <f t="shared" si="12"/>
        <v>165420475.67858148</v>
      </c>
      <c r="H55" s="52">
        <f t="shared" si="12"/>
        <v>-6686586.1098451614</v>
      </c>
      <c r="I55" s="52">
        <f t="shared" si="12"/>
        <v>-17518464.125065327</v>
      </c>
      <c r="J55" s="52">
        <f t="shared" si="12"/>
        <v>86278641.754880905</v>
      </c>
      <c r="K55" s="52">
        <f t="shared" si="12"/>
        <v>338654954</v>
      </c>
      <c r="L55" s="52">
        <f t="shared" si="12"/>
        <v>65004446.194171906</v>
      </c>
      <c r="M55" s="54">
        <v>-73041268.634871483</v>
      </c>
      <c r="N55" s="52">
        <f t="shared" si="12"/>
        <v>318838670.51911402</v>
      </c>
      <c r="O55" s="52">
        <f t="shared" si="11"/>
        <v>47968203.909892559</v>
      </c>
      <c r="P55" s="52">
        <f t="shared" si="11"/>
        <v>1002220835.8765163</v>
      </c>
      <c r="Q55" s="52">
        <f t="shared" si="11"/>
        <v>347408014.45615482</v>
      </c>
      <c r="R55" s="52">
        <f t="shared" si="11"/>
        <v>-33882947.762291908</v>
      </c>
      <c r="S55" s="52">
        <f t="shared" si="11"/>
        <v>-23273928.545034885</v>
      </c>
      <c r="T55" s="51" t="s">
        <v>30</v>
      </c>
      <c r="U55" s="53" t="s">
        <v>45</v>
      </c>
    </row>
    <row r="56" spans="1:21" s="3" customFormat="1" ht="18.600000000000001" customHeight="1" x14ac:dyDescent="0.2">
      <c r="A56" s="49" t="s">
        <v>46</v>
      </c>
      <c r="B56" s="40" t="s">
        <v>55</v>
      </c>
      <c r="C56" s="52">
        <f t="shared" si="12"/>
        <v>60141606.727827072</v>
      </c>
      <c r="D56" s="52">
        <f t="shared" si="12"/>
        <v>64281134.69132638</v>
      </c>
      <c r="E56" s="52">
        <f t="shared" si="12"/>
        <v>78008176.167098522</v>
      </c>
      <c r="F56" s="52">
        <f t="shared" si="12"/>
        <v>-57683112.148826122</v>
      </c>
      <c r="G56" s="52">
        <f t="shared" si="12"/>
        <v>219065063.1886282</v>
      </c>
      <c r="H56" s="52">
        <f t="shared" si="12"/>
        <v>-64859010.392186165</v>
      </c>
      <c r="I56" s="52">
        <f t="shared" si="12"/>
        <v>-53635403.47922039</v>
      </c>
      <c r="J56" s="52">
        <f t="shared" si="12"/>
        <v>174475684.11517429</v>
      </c>
      <c r="K56" s="52">
        <f t="shared" si="12"/>
        <v>266201300</v>
      </c>
      <c r="L56" s="52">
        <f t="shared" si="12"/>
        <v>-182153769.49098063</v>
      </c>
      <c r="M56" s="54">
        <v>-478644496.98218203</v>
      </c>
      <c r="N56" s="52">
        <f t="shared" si="12"/>
        <v>965640133.86955929</v>
      </c>
      <c r="O56" s="52">
        <f t="shared" si="11"/>
        <v>161869317.86252213</v>
      </c>
      <c r="P56" s="52">
        <f>P14-O14</f>
        <v>963217073.71123886</v>
      </c>
      <c r="Q56" s="52">
        <f t="shared" si="11"/>
        <v>210675264.23232937</v>
      </c>
      <c r="R56" s="52">
        <f t="shared" si="11"/>
        <v>227193122.79347992</v>
      </c>
      <c r="S56" s="52">
        <f t="shared" si="11"/>
        <v>-55238923.597248077</v>
      </c>
      <c r="T56" s="51" t="s">
        <v>30</v>
      </c>
      <c r="U56" s="53" t="s">
        <v>47</v>
      </c>
    </row>
    <row r="57" spans="1:21" s="3" customFormat="1" ht="18.600000000000001" customHeight="1" x14ac:dyDescent="0.2">
      <c r="A57" s="49" t="s">
        <v>48</v>
      </c>
      <c r="B57" s="40" t="s">
        <v>55</v>
      </c>
      <c r="C57" s="54">
        <f t="shared" si="12"/>
        <v>9859087.4878022671</v>
      </c>
      <c r="D57" s="54">
        <f t="shared" si="12"/>
        <v>52818911.091848373</v>
      </c>
      <c r="E57" s="54">
        <f t="shared" si="12"/>
        <v>81059832.15063262</v>
      </c>
      <c r="F57" s="54">
        <f t="shared" si="12"/>
        <v>9337836.5117745399</v>
      </c>
      <c r="G57" s="52">
        <f t="shared" si="12"/>
        <v>150863149.63316059</v>
      </c>
      <c r="H57" s="52">
        <f t="shared" si="12"/>
        <v>-481922.57990455627</v>
      </c>
      <c r="I57" s="52">
        <f t="shared" si="12"/>
        <v>-33317682.482735157</v>
      </c>
      <c r="J57" s="52">
        <f t="shared" si="12"/>
        <v>-166663427.10713243</v>
      </c>
      <c r="K57" s="52">
        <f t="shared" si="12"/>
        <v>460105328</v>
      </c>
      <c r="L57" s="52">
        <f t="shared" si="12"/>
        <v>-307213612.77489471</v>
      </c>
      <c r="M57" s="54">
        <v>-1283207123.3994484</v>
      </c>
      <c r="N57" s="52">
        <f t="shared" si="12"/>
        <v>1375491826.9756999</v>
      </c>
      <c r="O57" s="52">
        <f t="shared" si="11"/>
        <v>68516689.076198101</v>
      </c>
      <c r="P57" s="52">
        <f>P15-O15</f>
        <v>1040307922.2418041</v>
      </c>
      <c r="Q57" s="52">
        <f t="shared" si="11"/>
        <v>239887383.12817049</v>
      </c>
      <c r="R57" s="52">
        <f t="shared" si="11"/>
        <v>62968862.874735832</v>
      </c>
      <c r="S57" s="52">
        <f t="shared" si="11"/>
        <v>-96514310.186080933</v>
      </c>
      <c r="T57" s="51" t="s">
        <v>30</v>
      </c>
      <c r="U57" s="53" t="s">
        <v>49</v>
      </c>
    </row>
    <row r="58" spans="1:21" s="3" customFormat="1" ht="18.600000000000001" customHeight="1" x14ac:dyDescent="0.2">
      <c r="A58" s="49" t="s">
        <v>50</v>
      </c>
      <c r="B58" s="40" t="s">
        <v>55</v>
      </c>
      <c r="C58" s="54">
        <f t="shared" si="12"/>
        <v>-63019469.356591225</v>
      </c>
      <c r="D58" s="54">
        <f t="shared" si="12"/>
        <v>2963421.8915112019</v>
      </c>
      <c r="E58" s="54">
        <f t="shared" si="12"/>
        <v>148630047.69693875</v>
      </c>
      <c r="F58" s="54">
        <f t="shared" si="12"/>
        <v>-14867008.833014965</v>
      </c>
      <c r="G58" s="52">
        <f t="shared" si="12"/>
        <v>123462088.94277382</v>
      </c>
      <c r="H58" s="52">
        <f t="shared" si="12"/>
        <v>11506452.096710205</v>
      </c>
      <c r="I58" s="52">
        <f t="shared" si="12"/>
        <v>-67315999.441576958</v>
      </c>
      <c r="J58" s="52">
        <f t="shared" si="12"/>
        <v>250374537.98308468</v>
      </c>
      <c r="K58" s="52">
        <f t="shared" si="12"/>
        <v>394062008</v>
      </c>
      <c r="L58" s="52">
        <f t="shared" si="12"/>
        <v>-615023286.28134632</v>
      </c>
      <c r="M58" s="54">
        <v>-561642813.66591215</v>
      </c>
      <c r="N58" s="52">
        <f t="shared" si="12"/>
        <v>1328169528.2561049</v>
      </c>
      <c r="O58" s="52">
        <f t="shared" si="11"/>
        <v>-231769202.43792343</v>
      </c>
      <c r="P58" s="52">
        <f>P16-O16</f>
        <v>1351213090.7621775</v>
      </c>
      <c r="Q58" s="52">
        <f t="shared" si="11"/>
        <v>-132789462.57742119</v>
      </c>
      <c r="R58" s="52">
        <f t="shared" si="11"/>
        <v>23611468.03804493</v>
      </c>
      <c r="S58" s="52">
        <f t="shared" si="11"/>
        <v>34021234.038693428</v>
      </c>
      <c r="T58" s="51" t="s">
        <v>30</v>
      </c>
      <c r="U58" s="53" t="s">
        <v>51</v>
      </c>
    </row>
    <row r="59" spans="1:21" x14ac:dyDescent="0.25">
      <c r="A59" s="63" t="s">
        <v>52</v>
      </c>
      <c r="B59" s="70" t="s">
        <v>55</v>
      </c>
      <c r="C59" s="57">
        <f t="shared" si="12"/>
        <v>-58595727.273153543</v>
      </c>
      <c r="D59" s="57">
        <f t="shared" si="12"/>
        <v>64284261.329589128</v>
      </c>
      <c r="E59" s="57">
        <f t="shared" si="12"/>
        <v>31404673.703609467</v>
      </c>
      <c r="F59" s="57">
        <f t="shared" si="12"/>
        <v>72832196.889489174</v>
      </c>
      <c r="G59" s="76">
        <f t="shared" si="12"/>
        <v>34332416.945005894</v>
      </c>
      <c r="H59" s="76">
        <f t="shared" si="12"/>
        <v>44438276.946973324</v>
      </c>
      <c r="I59" s="76">
        <f t="shared" si="12"/>
        <v>-88097104.589802742</v>
      </c>
      <c r="J59" s="76">
        <f t="shared" si="12"/>
        <v>311164639.59956503</v>
      </c>
      <c r="K59" s="76">
        <f t="shared" si="12"/>
        <v>325864999</v>
      </c>
      <c r="L59" s="76">
        <f t="shared" si="12"/>
        <v>-532633319.22898006</v>
      </c>
      <c r="M59" s="76">
        <f t="shared" si="12"/>
        <v>541080486.58516216</v>
      </c>
      <c r="N59" s="76">
        <f t="shared" si="12"/>
        <v>402529077.87327671</v>
      </c>
      <c r="O59" s="76">
        <f t="shared" si="11"/>
        <v>-38100304.328880787</v>
      </c>
      <c r="P59" s="76">
        <f>P17-O17</f>
        <v>1030456399.9016061</v>
      </c>
      <c r="Q59" s="76">
        <f t="shared" si="11"/>
        <v>-192789084.31887674</v>
      </c>
      <c r="R59" s="76">
        <f t="shared" si="11"/>
        <v>154239355.48341799</v>
      </c>
      <c r="S59" s="76">
        <f t="shared" si="11"/>
        <v>171900116.71809387</v>
      </c>
      <c r="T59" s="56" t="s">
        <v>30</v>
      </c>
      <c r="U59" s="58" t="s">
        <v>53</v>
      </c>
    </row>
    <row r="60" spans="1:21" x14ac:dyDescent="0.25">
      <c r="A60" s="116"/>
      <c r="B60" s="117"/>
      <c r="C60" s="118"/>
      <c r="D60" s="118"/>
      <c r="E60" s="118"/>
      <c r="F60" s="118"/>
      <c r="G60" s="119"/>
      <c r="H60" s="119"/>
      <c r="I60" s="119"/>
      <c r="J60" s="119"/>
      <c r="K60" s="119"/>
      <c r="L60" s="119"/>
      <c r="M60" s="119"/>
      <c r="N60" s="119"/>
      <c r="O60" s="119"/>
      <c r="P60" s="119"/>
      <c r="Q60" s="119"/>
      <c r="R60" s="119"/>
      <c r="S60" s="119"/>
      <c r="T60" s="119"/>
      <c r="U60" s="120"/>
    </row>
    <row r="61" spans="1:21" x14ac:dyDescent="0.25">
      <c r="A61" s="121"/>
      <c r="B61" s="121"/>
      <c r="C61" s="121"/>
      <c r="D61" s="121"/>
      <c r="E61" s="121"/>
      <c r="F61" s="121"/>
      <c r="G61" s="121"/>
      <c r="H61" s="121"/>
      <c r="I61" s="121"/>
      <c r="J61" s="121"/>
      <c r="K61" s="121"/>
      <c r="L61" s="121"/>
      <c r="M61" s="121"/>
      <c r="N61" s="121"/>
      <c r="O61" s="121"/>
      <c r="P61" s="121"/>
      <c r="Q61" s="121"/>
      <c r="R61" s="121"/>
      <c r="S61" s="121"/>
      <c r="T61" s="121"/>
      <c r="U61" s="121"/>
    </row>
    <row r="62" spans="1:21" x14ac:dyDescent="0.25">
      <c r="A62" s="121"/>
      <c r="B62" s="121"/>
      <c r="C62" s="121"/>
      <c r="D62" s="121"/>
      <c r="E62" s="121"/>
      <c r="F62" s="121"/>
      <c r="G62" s="121"/>
      <c r="H62" s="121"/>
      <c r="I62" s="121"/>
      <c r="J62" s="121"/>
      <c r="K62" s="121"/>
      <c r="L62" s="121"/>
      <c r="M62" s="121"/>
      <c r="N62" s="121"/>
      <c r="O62" s="121"/>
      <c r="P62" s="121"/>
      <c r="Q62" s="121"/>
      <c r="R62" s="121"/>
      <c r="S62" s="121"/>
      <c r="T62" s="121"/>
      <c r="U62" s="121"/>
    </row>
  </sheetData>
  <mergeCells count="4">
    <mergeCell ref="A2:U2"/>
    <mergeCell ref="A29:U29"/>
    <mergeCell ref="A45:U45"/>
    <mergeCell ref="A3:U3"/>
  </mergeCells>
  <pageMargins left="0.7" right="0.7" top="0.75" bottom="0.75" header="0.3" footer="0.3"/>
  <pageSetup scale="26" orientation="portrait" r:id="rId1"/>
  <ignoredErrors>
    <ignoredError sqref="C18:S18 C21:S21 C24:S24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0F250-5020-4B71-91EE-DFC7C527750F}">
  <dimension ref="A1:AB47"/>
  <sheetViews>
    <sheetView zoomScale="70" zoomScaleNormal="70" workbookViewId="0">
      <selection activeCell="W38" sqref="W38"/>
    </sheetView>
  </sheetViews>
  <sheetFormatPr defaultColWidth="9.140625" defaultRowHeight="15" x14ac:dyDescent="0.25"/>
  <cols>
    <col min="1" max="1" width="3.28515625" style="5" customWidth="1"/>
    <col min="2" max="16384" width="9.140625" style="5"/>
  </cols>
  <sheetData>
    <row r="1" spans="1:28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517D3EE593A8A4D9AAE3F2AD010A0BC" ma:contentTypeVersion="20" ma:contentTypeDescription="Create a new document." ma:contentTypeScope="" ma:versionID="7f4eeb22d81fa501a70b7eb59e613235">
  <xsd:schema xmlns:xsd="http://www.w3.org/2001/XMLSchema" xmlns:xs="http://www.w3.org/2001/XMLSchema" xmlns:p="http://schemas.microsoft.com/office/2006/metadata/properties" xmlns:ns1="http://schemas.microsoft.com/sharepoint/v3" xmlns:ns2="6ea6a792-ef83-4575-af34-288d3fd4cb51" xmlns:ns3="2e0f9a37-d5d4-403e-a0de-8e0e72481b0e" targetNamespace="http://schemas.microsoft.com/office/2006/metadata/properties" ma:root="true" ma:fieldsID="24a96a8995f7e58711a5e9aae4563e8c" ns1:_="" ns2:_="" ns3:_="">
    <xsd:import namespace="http://schemas.microsoft.com/sharepoint/v3"/>
    <xsd:import namespace="6ea6a792-ef83-4575-af34-288d3fd4cb51"/>
    <xsd:import namespace="2e0f9a37-d5d4-403e-a0de-8e0e72481b0e"/>
    <xsd:element name="properties">
      <xsd:complexType>
        <xsd:sequence>
          <xsd:element name="documentManagement">
            <xsd:complexType>
              <xsd:all>
                <xsd:element ref="ns2:EnlaceWebflow" minOccurs="0"/>
                <xsd:element ref="ns2:NumericOrder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Enlace_x002d_Alterno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a6a792-ef83-4575-af34-288d3fd4cb51" elementFormDefault="qualified">
    <xsd:import namespace="http://schemas.microsoft.com/office/2006/documentManagement/types"/>
    <xsd:import namespace="http://schemas.microsoft.com/office/infopath/2007/PartnerControls"/>
    <xsd:element name="EnlaceWebflow" ma:index="8" nillable="true" ma:displayName="EnlaceWebflow" ma:format="Hyperlink" ma:internalName="EnlaceWebflow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NumericOrder" ma:index="9" nillable="true" ma:displayName="NumericOrder" ma:format="Dropdown" ma:internalName="NumericOrder" ma:percentage="FALSE">
      <xsd:simpleType>
        <xsd:restriction base="dms:Number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189064c-74a9-43e5-b572-e3b11b1ca6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lace_x002d_Alterno" ma:index="23" nillable="true" ma:displayName="Enlace-Alterno (WEBFLOW)" ma:format="Dropdown" ma:internalName="Enlace_x002d_Alterno">
      <xsd:simpleType>
        <xsd:restriction base="dms:Note">
          <xsd:maxLength value="255"/>
        </xsd:restriction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0f9a37-d5d4-403e-a0de-8e0e72481b0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1edb5104-a6ea-46f1-a222-154c6f3224c0}" ma:internalName="TaxCatchAll" ma:showField="CatchAllData" ma:web="2e0f9a37-d5d4-403e-a0de-8e0e72481b0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2e0f9a37-d5d4-403e-a0de-8e0e72481b0e" xsi:nil="true"/>
    <lcf76f155ced4ddcb4097134ff3c332f xmlns="6ea6a792-ef83-4575-af34-288d3fd4cb51">
      <Terms xmlns="http://schemas.microsoft.com/office/infopath/2007/PartnerControls"/>
    </lcf76f155ced4ddcb4097134ff3c332f>
    <Enlace_x002d_Alterno xmlns="6ea6a792-ef83-4575-af34-288d3fd4cb51" xsi:nil="true"/>
    <NumericOrder xmlns="6ea6a792-ef83-4575-af34-288d3fd4cb51" xsi:nil="true"/>
    <_ip_UnifiedCompliancePolicyProperties xmlns="http://schemas.microsoft.com/sharepoint/v3" xsi:nil="true"/>
    <EnlaceWebflow xmlns="6ea6a792-ef83-4575-af34-288d3fd4cb51">
      <Url xsi:nil="true"/>
      <Description xsi:nil="true"/>
    </EnlaceWebflow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2909C8-7ACF-4D30-916A-ADC3DE475F36}"/>
</file>

<file path=customXml/itemProps2.xml><?xml version="1.0" encoding="utf-8"?>
<ds:datastoreItem xmlns:ds="http://schemas.openxmlformats.org/officeDocument/2006/customXml" ds:itemID="{7A73C184-4E43-4011-9CD6-2DDE659B8C1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0E4321-00B4-4094-8697-9DFAD2E3BF5F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434345d5-b8e0-4a5a-b857-5bc7a1d5607d}" enabled="1" method="Privileged" siteId="{f158816a-c495-432d-ab2e-ec87c98727f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IVD_Julio_2026</vt:lpstr>
      <vt:lpstr>Histórico</vt:lpstr>
      <vt:lpstr>Gráficas</vt:lpstr>
      <vt:lpstr>Histórico!Print_Area</vt:lpstr>
      <vt:lpstr>IVD_Julio_2026!Print_Area</vt:lpstr>
    </vt:vector>
  </TitlesOfParts>
  <Manager>Javier Matos</Manager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Ventas al Detal</dc:subject>
  <dc:creator>Monica Gonzalez</dc:creator>
  <cp:keywords/>
  <dc:description/>
  <cp:lastModifiedBy>José L. Rivera Rivera</cp:lastModifiedBy>
  <cp:revision/>
  <cp:lastPrinted>2026-09-18T21:59:37Z</cp:lastPrinted>
  <dcterms:created xsi:type="dcterms:W3CDTF">2017-05-16T19:04:40Z</dcterms:created>
  <dcterms:modified xsi:type="dcterms:W3CDTF">2026-09-23T19:55:14Z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0x0101004517D3EE593A8A4D9AAE3F2AD010A0BC</vt:lpwstr>
  </property>
  <property fmtid="{D5CDD505-2E9C-101B-9397-08002B2CF9AE}" pid="3" name="MSIP_Label_434345d5-b8e0-4a5a-b857-5bc7a1d5607d_Enabled">
    <vt:lpwstr>true</vt:lpwstr>
  </property>
  <property fmtid="{D5CDD505-2E9C-101B-9397-08002B2CF9AE}" pid="4" name="MSIP_Label_434345d5-b8e0-4a5a-b857-5bc7a1d5607d_SetDate">
    <vt:lpwstr>2024-10-24T11:52:15Z</vt:lpwstr>
  </property>
  <property fmtid="{D5CDD505-2E9C-101B-9397-08002B2CF9AE}" pid="5" name="MSIP_Label_434345d5-b8e0-4a5a-b857-5bc7a1d5607d_Method">
    <vt:lpwstr>Privileged</vt:lpwstr>
  </property>
  <property fmtid="{D5CDD505-2E9C-101B-9397-08002B2CF9AE}" pid="6" name="MSIP_Label_434345d5-b8e0-4a5a-b857-5bc7a1d5607d_Name">
    <vt:lpwstr>Etiqueta General</vt:lpwstr>
  </property>
  <property fmtid="{D5CDD505-2E9C-101B-9397-08002B2CF9AE}" pid="7" name="MSIP_Label_434345d5-b8e0-4a5a-b857-5bc7a1d5607d_SiteId">
    <vt:lpwstr>f158816a-c495-432d-ab2e-ec87c98727fa</vt:lpwstr>
  </property>
  <property fmtid="{D5CDD505-2E9C-101B-9397-08002B2CF9AE}" pid="8" name="MSIP_Label_434345d5-b8e0-4a5a-b857-5bc7a1d5607d_ActionId">
    <vt:lpwstr>e49f4681-74e3-4af4-af25-c7c9e916bd36</vt:lpwstr>
  </property>
  <property fmtid="{D5CDD505-2E9C-101B-9397-08002B2CF9AE}" pid="9" name="MSIP_Label_434345d5-b8e0-4a5a-b857-5bc7a1d5607d_ContentBits">
    <vt:lpwstr>0</vt:lpwstr>
  </property>
</Properties>
</file>