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vier_Matos\Desktop\2020_EVD_DDEC\"/>
    </mc:Choice>
  </mc:AlternateContent>
  <xr:revisionPtr revIDLastSave="0" documentId="13_ncr:1_{39D5D6B0-6FFF-484E-9928-8121760DC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D_Junio2020" sheetId="1" r:id="rId1"/>
    <sheet name="Cambios históricos" sheetId="2" r:id="rId2"/>
    <sheet name="Gráficas" sheetId="3" r:id="rId3"/>
  </sheets>
  <externalReferences>
    <externalReference r:id="rId4"/>
  </externalReferences>
  <definedNames>
    <definedName name="_xlnm.Print_Area" localSheetId="0">EVD_Junio2020!$A$1:$G$40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2" l="1"/>
  <c r="N18" i="2"/>
  <c r="D18" i="2"/>
  <c r="N59" i="2" l="1"/>
  <c r="N43" i="2"/>
  <c r="M43" i="2"/>
  <c r="N24" i="2"/>
  <c r="M24" i="2"/>
  <c r="L24" i="2"/>
  <c r="K24" i="2"/>
  <c r="J24" i="2"/>
  <c r="I24" i="2"/>
  <c r="H24" i="2"/>
  <c r="G24" i="2"/>
  <c r="F24" i="2"/>
  <c r="E24" i="2"/>
  <c r="D24" i="2"/>
  <c r="C24" i="2"/>
  <c r="N21" i="2"/>
  <c r="M21" i="2"/>
  <c r="L21" i="2"/>
  <c r="K21" i="2"/>
  <c r="J21" i="2"/>
  <c r="I21" i="2"/>
  <c r="H21" i="2"/>
  <c r="G21" i="2"/>
  <c r="F21" i="2"/>
  <c r="E21" i="2"/>
  <c r="D21" i="2"/>
  <c r="N19" i="2"/>
  <c r="N20" i="2" s="1"/>
  <c r="M59" i="2" l="1"/>
  <c r="L59" i="2"/>
  <c r="K59" i="2"/>
  <c r="J59" i="2"/>
  <c r="I59" i="2"/>
  <c r="H59" i="2"/>
  <c r="G59" i="2"/>
  <c r="F59" i="2"/>
  <c r="E59" i="2"/>
  <c r="M58" i="2"/>
  <c r="L58" i="2"/>
  <c r="K58" i="2"/>
  <c r="J58" i="2"/>
  <c r="I58" i="2"/>
  <c r="H58" i="2"/>
  <c r="G58" i="2"/>
  <c r="F58" i="2"/>
  <c r="E58" i="2"/>
  <c r="M57" i="2"/>
  <c r="L57" i="2"/>
  <c r="K57" i="2"/>
  <c r="J57" i="2"/>
  <c r="I57" i="2"/>
  <c r="H57" i="2"/>
  <c r="G57" i="2"/>
  <c r="F57" i="2"/>
  <c r="E57" i="2"/>
  <c r="M56" i="2"/>
  <c r="L56" i="2"/>
  <c r="K56" i="2"/>
  <c r="J56" i="2"/>
  <c r="I56" i="2"/>
  <c r="H56" i="2"/>
  <c r="G56" i="2"/>
  <c r="F56" i="2"/>
  <c r="E56" i="2"/>
  <c r="M55" i="2"/>
  <c r="L55" i="2"/>
  <c r="K55" i="2"/>
  <c r="J55" i="2"/>
  <c r="I55" i="2"/>
  <c r="H55" i="2"/>
  <c r="G55" i="2"/>
  <c r="F55" i="2"/>
  <c r="E55" i="2"/>
  <c r="M54" i="2"/>
  <c r="L54" i="2"/>
  <c r="K54" i="2"/>
  <c r="J54" i="2"/>
  <c r="I54" i="2"/>
  <c r="H54" i="2"/>
  <c r="G54" i="2"/>
  <c r="F54" i="2"/>
  <c r="E54" i="2"/>
  <c r="M53" i="2"/>
  <c r="L53" i="2"/>
  <c r="K53" i="2"/>
  <c r="J53" i="2"/>
  <c r="I53" i="2"/>
  <c r="H53" i="2"/>
  <c r="G53" i="2"/>
  <c r="F53" i="2"/>
  <c r="E53" i="2"/>
  <c r="N52" i="2"/>
  <c r="M52" i="2"/>
  <c r="L52" i="2"/>
  <c r="K52" i="2"/>
  <c r="J52" i="2"/>
  <c r="I52" i="2"/>
  <c r="H52" i="2"/>
  <c r="G52" i="2"/>
  <c r="F52" i="2"/>
  <c r="E52" i="2"/>
  <c r="N51" i="2"/>
  <c r="M51" i="2"/>
  <c r="L51" i="2"/>
  <c r="K51" i="2"/>
  <c r="J51" i="2"/>
  <c r="I51" i="2"/>
  <c r="H51" i="2"/>
  <c r="G51" i="2"/>
  <c r="F51" i="2"/>
  <c r="E51" i="2"/>
  <c r="N50" i="2"/>
  <c r="M50" i="2"/>
  <c r="L50" i="2"/>
  <c r="K50" i="2"/>
  <c r="J50" i="2"/>
  <c r="I50" i="2"/>
  <c r="H50" i="2"/>
  <c r="G50" i="2"/>
  <c r="F50" i="2"/>
  <c r="E50" i="2"/>
  <c r="N49" i="2"/>
  <c r="M49" i="2"/>
  <c r="L49" i="2"/>
  <c r="K49" i="2"/>
  <c r="J49" i="2"/>
  <c r="I49" i="2"/>
  <c r="H49" i="2"/>
  <c r="G49" i="2"/>
  <c r="F49" i="2"/>
  <c r="E49" i="2"/>
  <c r="N48" i="2"/>
  <c r="M48" i="2"/>
  <c r="L48" i="2"/>
  <c r="K48" i="2"/>
  <c r="J48" i="2"/>
  <c r="I48" i="2"/>
  <c r="H48" i="2"/>
  <c r="G48" i="2"/>
  <c r="F48" i="2"/>
  <c r="E48" i="2"/>
  <c r="L43" i="2"/>
  <c r="K43" i="2"/>
  <c r="J43" i="2"/>
  <c r="I43" i="2"/>
  <c r="H43" i="2"/>
  <c r="G43" i="2"/>
  <c r="F43" i="2"/>
  <c r="E43" i="2"/>
  <c r="N42" i="2"/>
  <c r="M42" i="2"/>
  <c r="L42" i="2"/>
  <c r="K42" i="2"/>
  <c r="J42" i="2"/>
  <c r="I42" i="2"/>
  <c r="H42" i="2"/>
  <c r="G42" i="2"/>
  <c r="F42" i="2"/>
  <c r="E42" i="2"/>
  <c r="N41" i="2"/>
  <c r="M41" i="2"/>
  <c r="L41" i="2"/>
  <c r="K41" i="2"/>
  <c r="J41" i="2"/>
  <c r="I41" i="2"/>
  <c r="H41" i="2"/>
  <c r="G41" i="2"/>
  <c r="F41" i="2"/>
  <c r="E41" i="2"/>
  <c r="N40" i="2"/>
  <c r="M40" i="2"/>
  <c r="L40" i="2"/>
  <c r="K40" i="2"/>
  <c r="J40" i="2"/>
  <c r="I40" i="2"/>
  <c r="H40" i="2"/>
  <c r="G40" i="2"/>
  <c r="F40" i="2"/>
  <c r="E40" i="2"/>
  <c r="N39" i="2"/>
  <c r="M39" i="2"/>
  <c r="L39" i="2"/>
  <c r="K39" i="2"/>
  <c r="J39" i="2"/>
  <c r="I39" i="2"/>
  <c r="H39" i="2"/>
  <c r="G39" i="2"/>
  <c r="F39" i="2"/>
  <c r="E39" i="2"/>
  <c r="N38" i="2"/>
  <c r="M38" i="2"/>
  <c r="L38" i="2"/>
  <c r="K38" i="2"/>
  <c r="J38" i="2"/>
  <c r="I38" i="2"/>
  <c r="H38" i="2"/>
  <c r="G38" i="2"/>
  <c r="F38" i="2"/>
  <c r="E38" i="2"/>
  <c r="N37" i="2"/>
  <c r="M37" i="2"/>
  <c r="L37" i="2"/>
  <c r="K37" i="2"/>
  <c r="J37" i="2"/>
  <c r="I37" i="2"/>
  <c r="H37" i="2"/>
  <c r="G37" i="2"/>
  <c r="F37" i="2"/>
  <c r="E37" i="2"/>
  <c r="N36" i="2"/>
  <c r="M36" i="2"/>
  <c r="L36" i="2"/>
  <c r="K36" i="2"/>
  <c r="J36" i="2"/>
  <c r="I36" i="2"/>
  <c r="H36" i="2"/>
  <c r="G36" i="2"/>
  <c r="F36" i="2"/>
  <c r="E36" i="2"/>
  <c r="N35" i="2"/>
  <c r="M35" i="2"/>
  <c r="L35" i="2"/>
  <c r="K35" i="2"/>
  <c r="J35" i="2"/>
  <c r="I35" i="2"/>
  <c r="H35" i="2"/>
  <c r="G35" i="2"/>
  <c r="F35" i="2"/>
  <c r="E35" i="2"/>
  <c r="N34" i="2"/>
  <c r="M34" i="2"/>
  <c r="L34" i="2"/>
  <c r="K34" i="2"/>
  <c r="J34" i="2"/>
  <c r="I34" i="2"/>
  <c r="H34" i="2"/>
  <c r="G34" i="2"/>
  <c r="F34" i="2"/>
  <c r="E34" i="2"/>
  <c r="N33" i="2"/>
  <c r="M33" i="2"/>
  <c r="L33" i="2"/>
  <c r="K33" i="2"/>
  <c r="J33" i="2"/>
  <c r="I33" i="2"/>
  <c r="H33" i="2"/>
  <c r="G33" i="2"/>
  <c r="F33" i="2"/>
  <c r="E33" i="2"/>
  <c r="N32" i="2"/>
  <c r="M32" i="2"/>
  <c r="L32" i="2"/>
  <c r="K32" i="2"/>
  <c r="J32" i="2"/>
  <c r="I32" i="2"/>
  <c r="H32" i="2"/>
  <c r="G32" i="2"/>
  <c r="F32" i="2"/>
  <c r="E32" i="2"/>
  <c r="N22" i="2"/>
  <c r="N23" i="2" s="1"/>
  <c r="J22" i="2"/>
  <c r="J23" i="2" s="1"/>
  <c r="F22" i="2"/>
  <c r="F23" i="2" s="1"/>
  <c r="L18" i="2"/>
  <c r="K18" i="2"/>
  <c r="J18" i="2"/>
  <c r="I18" i="2"/>
  <c r="H18" i="2"/>
  <c r="G18" i="2"/>
  <c r="G19" i="2" s="1"/>
  <c r="G20" i="2" s="1"/>
  <c r="F18" i="2"/>
  <c r="F19" i="2" s="1"/>
  <c r="F20" i="2" s="1"/>
  <c r="E18" i="2"/>
  <c r="E25" i="2" l="1"/>
  <c r="E26" i="2" s="1"/>
  <c r="E19" i="2"/>
  <c r="E20" i="2" s="1"/>
  <c r="I19" i="2"/>
  <c r="I20" i="2" s="1"/>
  <c r="M19" i="2"/>
  <c r="M20" i="2" s="1"/>
  <c r="G25" i="2"/>
  <c r="G26" i="2" s="1"/>
  <c r="K25" i="2"/>
  <c r="K26" i="2" s="1"/>
  <c r="K19" i="2"/>
  <c r="K20" i="2" s="1"/>
  <c r="M25" i="2"/>
  <c r="M26" i="2" s="1"/>
  <c r="H19" i="2"/>
  <c r="H20" i="2" s="1"/>
  <c r="L19" i="2"/>
  <c r="L20" i="2" s="1"/>
  <c r="J19" i="2"/>
  <c r="J20" i="2" s="1"/>
  <c r="E22" i="2"/>
  <c r="E23" i="2" s="1"/>
  <c r="I22" i="2"/>
  <c r="I23" i="2" s="1"/>
  <c r="L22" i="2"/>
  <c r="L23" i="2" s="1"/>
  <c r="F25" i="2"/>
  <c r="F26" i="2" s="1"/>
  <c r="J25" i="2"/>
  <c r="J26" i="2" s="1"/>
  <c r="N25" i="2"/>
  <c r="N26" i="2" s="1"/>
  <c r="G22" i="2"/>
  <c r="G23" i="2" s="1"/>
  <c r="K22" i="2"/>
  <c r="K23" i="2" s="1"/>
  <c r="H25" i="2"/>
  <c r="H26" i="2" s="1"/>
  <c r="I25" i="2"/>
  <c r="I26" i="2" s="1"/>
  <c r="M22" i="2"/>
  <c r="M23" i="2" s="1"/>
  <c r="D25" i="2"/>
  <c r="D26" i="2" s="1"/>
  <c r="L25" i="2"/>
  <c r="L26" i="2" s="1"/>
  <c r="H22" i="2"/>
  <c r="H23" i="2" s="1"/>
  <c r="F30" i="1" l="1"/>
  <c r="E30" i="1"/>
  <c r="F23" i="1"/>
  <c r="E23" i="1"/>
  <c r="C30" i="1"/>
  <c r="B30" i="1"/>
  <c r="C23" i="1"/>
  <c r="B23" i="1"/>
  <c r="D23" i="1" l="1"/>
  <c r="D30" i="1"/>
  <c r="D22" i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G23" i="1" l="1"/>
  <c r="G30" i="1"/>
</calcChain>
</file>

<file path=xl/sharedStrings.xml><?xml version="1.0" encoding="utf-8"?>
<sst xmlns="http://schemas.openxmlformats.org/spreadsheetml/2006/main" count="236" uniqueCount="88">
  <si>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</si>
  <si>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</si>
  <si>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</si>
  <si>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</si>
  <si>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</si>
  <si>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</si>
  <si>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</si>
  <si>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</si>
  <si>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</si>
  <si>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</si>
  <si>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</si>
  <si>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</si>
  <si>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</si>
  <si>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</si>
  <si>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</si>
  <si>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</si>
  <si>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</si>
  <si>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</si>
  <si>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</si>
  <si>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</si>
  <si>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</si>
  <si>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</si>
  <si>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</si>
  <si>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</si>
  <si>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</si>
  <si>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</si>
  <si>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</si>
  <si>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</si>
  <si>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</si>
  <si>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</si>
  <si>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</si>
  <si>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</si>
  <si>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</si>
  <si>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</si>
  <si>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</si>
  <si>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</si>
  <si>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</si>
  <si>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 xml:space="preserve">2. Visitar la División de Investigación de Mercados y Economía, Piso 2 de Comercio y Exportación en la Ave. Chardón, Edf. New San Juan 159, Hato Rey. </t>
  </si>
  <si>
    <t xml:space="preserve">1. Para obtener copia de este informe visite http://www.comercioyexportacion.com o http.//www.estadisticas.gobierno.pr/iepr/inventario.aspx </t>
  </si>
  <si>
    <t>Envíe correo electrónico a: monica.gonzalez@ddec.pr.gov o puede comunicarse al (787) 294-0101, ext. 2124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</si>
  <si>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</si>
  <si>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</si>
  <si>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</si>
  <si>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</si>
  <si>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</si>
  <si>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 xml:space="preserve"> 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</si>
  <si>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</si>
  <si>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</si>
  <si>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</si>
  <si>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</si>
  <si>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</si>
  <si>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</si>
  <si>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</si>
  <si>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</si>
  <si>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</si>
  <si>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</si>
  <si>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</si>
  <si>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</si>
  <si>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</si>
  <si>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</si>
  <si>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</si>
  <si>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</si>
  <si>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</si>
  <si>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</si>
  <si>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</si>
  <si>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</si>
  <si>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</si>
  <si>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</si>
  <si>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</si>
  <si>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</si>
  <si>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</si>
  <si>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</si>
  <si>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</si>
  <si>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</si>
  <si>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</si>
  <si>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</si>
  <si>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</si>
  <si>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JUL - MAY</t>
  </si>
  <si>
    <t>JAN - MAY</t>
  </si>
  <si>
    <t>Fuente: Compañía de Comercio y Exportación de Puerto Rico</t>
  </si>
  <si>
    <t>CAMBIO PORCENTUAL ANUAL - ANNUAL PERCENT CHANGE</t>
  </si>
  <si>
    <t>CAMBIO ABSOLUTO ANUAL - ANNUAL ABSOLUTE CHANGE</t>
  </si>
  <si>
    <t>InfoVentas - Informe de Ventas al Detalle en Puerto Rico - Junio 2020 (A Precios Corrientes)</t>
  </si>
  <si>
    <t>Junio 2019 (r)</t>
  </si>
  <si>
    <t>Junio 2020</t>
  </si>
  <si>
    <t>Contacto: Sr. Ángel L. Rivera Montañez, Director, Análisis Económico e Inteligencia de Negocios, (angel.l.rivera@ddec.pr.gov)</t>
  </si>
  <si>
    <t>JUL - JUN</t>
  </si>
  <si>
    <t>ENE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</si>
</sst>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7" fillId="5" borderId="0" xfId="5" applyFont="1" applyFill="1" applyBorder="1" applyAlignment="1">
      <alignment horizontal="left"/>
    </xf>
    <xf numFmtId="0" fontId="8" fillId="5" borderId="0" xfId="0" applyFont="1" applyFill="1" applyBorder="1"/>
    <xf numFmtId="168" fontId="8" fillId="5" borderId="0" xfId="13" applyNumberFormat="1" applyFont="1" applyFill="1" applyBorder="1"/>
    <xf numFmtId="0" fontId="8" fillId="5" borderId="26" xfId="0" applyFont="1" applyFill="1" applyBorder="1"/>
    <xf numFmtId="0" fontId="8" fillId="5" borderId="18" xfId="0" applyFont="1" applyFill="1" applyBorder="1"/>
    <xf numFmtId="0" fontId="7" fillId="5" borderId="0" xfId="5" applyFont="1" applyFill="1" applyBorder="1" applyAlignment="1"/>
    <xf numFmtId="0" fontId="5" fillId="5" borderId="1" xfId="5" applyFont="1" applyFill="1" applyBorder="1" applyAlignment="1"/>
    <xf numFmtId="0" fontId="7" fillId="5" borderId="0" xfId="5" applyFont="1" applyFill="1" applyBorder="1"/>
    <xf numFmtId="0" fontId="7" fillId="5" borderId="0" xfId="5" applyFont="1" applyFill="1" applyBorder="1" applyAlignment="1">
      <alignment horizontal="left" vertical="top"/>
    </xf>
    <xf numFmtId="168" fontId="7" fillId="5" borderId="0" xfId="13" applyNumberFormat="1" applyFont="1" applyFill="1" applyBorder="1"/>
    <xf numFmtId="0" fontId="7" fillId="5" borderId="18" xfId="5" applyFont="1" applyFill="1" applyBorder="1"/>
    <xf numFmtId="0" fontId="7" fillId="5" borderId="11" xfId="5" applyFont="1" applyFill="1" applyBorder="1" applyAlignment="1">
      <alignment vertical="center"/>
    </xf>
    <xf numFmtId="0" fontId="7" fillId="5" borderId="11" xfId="5" applyFont="1" applyFill="1" applyBorder="1"/>
    <xf numFmtId="168" fontId="7" fillId="5" borderId="11" xfId="13" applyNumberFormat="1" applyFont="1" applyFill="1" applyBorder="1" applyAlignment="1">
      <alignment vertical="center"/>
    </xf>
    <xf numFmtId="0" fontId="7" fillId="5" borderId="22" xfId="5" applyFont="1" applyFill="1" applyBorder="1"/>
    <xf numFmtId="0" fontId="10" fillId="4" borderId="24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49" fontId="11" fillId="4" borderId="25" xfId="1" applyNumberFormat="1" applyFont="1" applyFill="1" applyBorder="1" applyAlignment="1">
      <alignment horizontal="center" vertical="center" wrapText="1"/>
    </xf>
    <xf numFmtId="49" fontId="10" fillId="4" borderId="27" xfId="1" applyNumberFormat="1" applyFont="1" applyFill="1" applyBorder="1" applyAlignment="1">
      <alignment horizontal="center" vertical="center" wrapText="1"/>
    </xf>
    <xf numFmtId="168" fontId="11" fillId="4" borderId="27" xfId="13" applyNumberFormat="1" applyFont="1" applyFill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 vertical="center" wrapText="1"/>
    </xf>
    <xf numFmtId="0" fontId="12" fillId="2" borderId="12" xfId="1" applyFont="1" applyFill="1" applyBorder="1"/>
    <xf numFmtId="0" fontId="11" fillId="4" borderId="7" xfId="1" applyFont="1" applyFill="1" applyBorder="1"/>
    <xf numFmtId="166" fontId="12" fillId="7" borderId="19" xfId="1" applyNumberFormat="1" applyFont="1" applyFill="1" applyBorder="1" applyAlignment="1">
      <alignment horizontal="right" vertical="center" wrapText="1" indent="3"/>
    </xf>
    <xf numFmtId="166" fontId="12" fillId="7" borderId="20" xfId="1" applyNumberFormat="1" applyFont="1" applyFill="1" applyBorder="1" applyAlignment="1">
      <alignment horizontal="right" vertical="center" wrapText="1" indent="3"/>
    </xf>
    <xf numFmtId="166" fontId="12" fillId="7" borderId="23" xfId="1" applyNumberFormat="1" applyFont="1" applyFill="1" applyBorder="1" applyAlignment="1">
      <alignment horizontal="right" vertical="center" wrapText="1" indent="3"/>
    </xf>
    <xf numFmtId="166" fontId="12" fillId="7" borderId="18" xfId="1" applyNumberFormat="1" applyFont="1" applyFill="1" applyBorder="1" applyAlignment="1">
      <alignment horizontal="right" vertical="center" wrapText="1" indent="3"/>
    </xf>
    <xf numFmtId="166" fontId="11" fillId="4" borderId="6" xfId="13" applyNumberFormat="1" applyFont="1" applyFill="1" applyBorder="1" applyAlignment="1">
      <alignment horizontal="right" indent="3"/>
    </xf>
    <xf numFmtId="166" fontId="11" fillId="4" borderId="21" xfId="1" applyNumberFormat="1" applyFont="1" applyFill="1" applyBorder="1" applyAlignment="1">
      <alignment horizontal="right" vertical="center" wrapText="1" indent="3"/>
    </xf>
    <xf numFmtId="167" fontId="12" fillId="6" borderId="19" xfId="12" applyNumberFormat="1" applyFont="1" applyFill="1" applyBorder="1" applyAlignment="1">
      <alignment horizontal="right" vertical="center" wrapText="1" indent="2"/>
    </xf>
    <xf numFmtId="167" fontId="11" fillId="4" borderId="4" xfId="12" applyNumberFormat="1" applyFont="1" applyFill="1" applyBorder="1" applyAlignment="1">
      <alignment horizontal="right" vertical="center" wrapText="1" indent="2"/>
    </xf>
    <xf numFmtId="166" fontId="13" fillId="7" borderId="19" xfId="13" applyNumberFormat="1" applyFont="1" applyFill="1" applyBorder="1" applyAlignment="1">
      <alignment horizontal="right" vertical="center" wrapText="1" indent="3"/>
    </xf>
    <xf numFmtId="166" fontId="12" fillId="7" borderId="19" xfId="13" applyNumberFormat="1" applyFont="1" applyFill="1" applyBorder="1" applyAlignment="1">
      <alignment horizontal="right" vertical="center" wrapText="1" indent="3"/>
    </xf>
    <xf numFmtId="166" fontId="11" fillId="4" borderId="4" xfId="13" applyNumberFormat="1" applyFont="1" applyFill="1" applyBorder="1" applyAlignment="1">
      <alignment horizontal="right" vertical="center" wrapText="1" indent="3"/>
    </xf>
    <xf numFmtId="167" fontId="12" fillId="6" borderId="19" xfId="12" applyNumberFormat="1" applyFont="1" applyFill="1" applyBorder="1" applyAlignment="1">
      <alignment horizontal="right" vertical="center" wrapText="1" indent="3"/>
    </xf>
    <xf numFmtId="167" fontId="11" fillId="4" borderId="4" xfId="12" applyNumberFormat="1" applyFont="1" applyFill="1" applyBorder="1" applyAlignment="1">
      <alignment horizontal="right" vertical="center" wrapText="1" indent="3"/>
    </xf>
    <xf numFmtId="0" fontId="11" fillId="4" borderId="7" xfId="1" applyFont="1" applyFill="1" applyBorder="1" applyAlignment="1">
      <alignment horizontal="center" vertical="center"/>
    </xf>
    <xf numFmtId="49" fontId="11" fillId="4" borderId="19" xfId="1" applyNumberFormat="1" applyFont="1" applyFill="1" applyBorder="1" applyAlignment="1">
      <alignment horizontal="center" vertical="center" wrapText="1"/>
    </xf>
    <xf numFmtId="0" fontId="12" fillId="0" borderId="14" xfId="1" applyFont="1" applyBorder="1"/>
    <xf numFmtId="0" fontId="12" fillId="2" borderId="15" xfId="1" applyFont="1" applyFill="1" applyBorder="1"/>
    <xf numFmtId="0" fontId="12" fillId="0" borderId="15" xfId="1" applyFont="1" applyBorder="1"/>
    <xf numFmtId="0" fontId="12" fillId="2" borderId="16" xfId="1" applyFont="1" applyFill="1" applyBorder="1" applyAlignment="1"/>
    <xf numFmtId="6" fontId="11" fillId="4" borderId="7" xfId="1" applyNumberFormat="1" applyFont="1" applyFill="1" applyBorder="1" applyAlignment="1">
      <alignment vertical="center" wrapText="1"/>
    </xf>
    <xf numFmtId="167" fontId="13" fillId="6" borderId="21" xfId="1" applyNumberFormat="1" applyFont="1" applyFill="1" applyBorder="1" applyAlignment="1">
      <alignment horizontal="right" vertical="center" wrapText="1" indent="3"/>
    </xf>
    <xf numFmtId="167" fontId="10" fillId="4" borderId="21" xfId="1" applyNumberFormat="1" applyFont="1" applyFill="1" applyBorder="1" applyAlignment="1">
      <alignment horizontal="right" vertical="center" wrapText="1" indent="3"/>
    </xf>
    <xf numFmtId="166" fontId="13" fillId="7" borderId="21" xfId="13" applyNumberFormat="1" applyFont="1" applyFill="1" applyBorder="1" applyAlignment="1">
      <alignment horizontal="right" vertical="center" wrapText="1" indent="3"/>
    </xf>
    <xf numFmtId="166" fontId="10" fillId="4" borderId="20" xfId="13" applyNumberFormat="1" applyFont="1" applyFill="1" applyBorder="1" applyAlignment="1">
      <alignment horizontal="right" vertical="center" wrapText="1" indent="3"/>
    </xf>
    <xf numFmtId="167" fontId="13" fillId="6" borderId="21" xfId="12" applyNumberFormat="1" applyFont="1" applyFill="1" applyBorder="1" applyAlignment="1">
      <alignment horizontal="right" vertical="center" wrapText="1" indent="2"/>
    </xf>
    <xf numFmtId="167" fontId="10" fillId="4" borderId="21" xfId="12" applyNumberFormat="1" applyFont="1" applyFill="1" applyBorder="1" applyAlignment="1">
      <alignment horizontal="right" vertical="center" wrapText="1" indent="2"/>
    </xf>
    <xf numFmtId="166" fontId="13" fillId="7" borderId="6" xfId="13" applyNumberFormat="1" applyFont="1" applyFill="1" applyBorder="1" applyAlignment="1">
      <alignment horizontal="right" indent="3"/>
    </xf>
    <xf numFmtId="166" fontId="10" fillId="4" borderId="20" xfId="1" applyNumberFormat="1" applyFont="1" applyFill="1" applyBorder="1" applyAlignment="1">
      <alignment horizontal="right" vertical="center" wrapText="1" indent="3"/>
    </xf>
    <xf numFmtId="0" fontId="14" fillId="5" borderId="0" xfId="0" applyFont="1" applyFill="1"/>
    <xf numFmtId="0" fontId="1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0" fillId="5" borderId="0" xfId="0" applyFill="1"/>
    <xf numFmtId="0" fontId="14" fillId="5" borderId="28" xfId="0" applyFont="1" applyFill="1" applyBorder="1"/>
    <xf numFmtId="0" fontId="17" fillId="5" borderId="28" xfId="0" applyFont="1" applyFill="1" applyBorder="1" applyAlignment="1">
      <alignment horizontal="left"/>
    </xf>
    <xf numFmtId="0" fontId="17" fillId="5" borderId="28" xfId="0" applyFont="1" applyFill="1" applyBorder="1" applyAlignment="1">
      <alignment horizontal="right" indent="2"/>
    </xf>
    <xf numFmtId="0" fontId="0" fillId="5" borderId="28" xfId="0" applyFill="1" applyBorder="1" applyAlignment="1">
      <alignment horizontal="left" indent="1"/>
    </xf>
    <xf numFmtId="0" fontId="14" fillId="5" borderId="0" xfId="0" applyFont="1" applyFill="1" applyBorder="1"/>
    <xf numFmtId="0" fontId="14" fillId="5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3" fontId="17" fillId="5" borderId="0" xfId="0" applyNumberFormat="1" applyFont="1" applyFill="1" applyAlignment="1">
      <alignment horizontal="right" vertical="center"/>
    </xf>
    <xf numFmtId="3" fontId="17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 indent="1"/>
    </xf>
    <xf numFmtId="3" fontId="17" fillId="5" borderId="0" xfId="0" quotePrefix="1" applyNumberFormat="1" applyFont="1" applyFill="1" applyAlignment="1">
      <alignment horizontal="right" vertical="center"/>
    </xf>
    <xf numFmtId="169" fontId="14" fillId="5" borderId="0" xfId="0" applyNumberFormat="1" applyFont="1" applyFill="1" applyBorder="1" applyAlignment="1">
      <alignment vertical="center"/>
    </xf>
    <xf numFmtId="0" fontId="14" fillId="5" borderId="28" xfId="0" applyFont="1" applyFill="1" applyBorder="1" applyAlignment="1">
      <alignment vertical="center"/>
    </xf>
    <xf numFmtId="3" fontId="17" fillId="5" borderId="28" xfId="0" applyNumberFormat="1" applyFont="1" applyFill="1" applyBorder="1" applyAlignment="1">
      <alignment horizontal="right" vertical="center"/>
    </xf>
    <xf numFmtId="3" fontId="17" fillId="5" borderId="28" xfId="0" quotePrefix="1" applyNumberFormat="1" applyFont="1" applyFill="1" applyBorder="1" applyAlignment="1">
      <alignment horizontal="right" vertical="center"/>
    </xf>
    <xf numFmtId="0" fontId="0" fillId="5" borderId="28" xfId="0" applyFill="1" applyBorder="1" applyAlignment="1">
      <alignment horizontal="left" vertical="center" indent="1"/>
    </xf>
    <xf numFmtId="0" fontId="18" fillId="5" borderId="29" xfId="0" applyFont="1" applyFill="1" applyBorder="1" applyAlignment="1">
      <alignment horizontal="left" vertical="center"/>
    </xf>
    <xf numFmtId="169" fontId="17" fillId="5" borderId="29" xfId="0" quotePrefix="1" applyNumberFormat="1" applyFont="1" applyFill="1" applyBorder="1" applyAlignment="1">
      <alignment horizontal="right" vertical="center"/>
    </xf>
    <xf numFmtId="3" fontId="17" fillId="5" borderId="29" xfId="0" applyNumberFormat="1" applyFont="1" applyFill="1" applyBorder="1" applyAlignment="1">
      <alignment vertical="center"/>
    </xf>
    <xf numFmtId="0" fontId="18" fillId="5" borderId="0" xfId="0" applyFont="1" applyFill="1" applyBorder="1" applyAlignment="1">
      <alignment horizontal="left" vertical="center" indent="1"/>
    </xf>
    <xf numFmtId="0" fontId="17" fillId="5" borderId="0" xfId="0" applyFont="1" applyFill="1" applyBorder="1" applyAlignment="1">
      <alignment horizontal="left" vertical="center"/>
    </xf>
    <xf numFmtId="169" fontId="17" fillId="5" borderId="0" xfId="0" applyNumberFormat="1" applyFont="1" applyFill="1" applyBorder="1" applyAlignment="1">
      <alignment horizontal="right" vertical="center"/>
    </xf>
    <xf numFmtId="3" fontId="17" fillId="5" borderId="0" xfId="0" applyNumberFormat="1" applyFont="1" applyFill="1" applyBorder="1" applyAlignment="1">
      <alignment vertical="center"/>
    </xf>
    <xf numFmtId="3" fontId="17" fillId="5" borderId="0" xfId="0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horizontal="left" vertical="center" indent="1"/>
    </xf>
    <xf numFmtId="0" fontId="17" fillId="5" borderId="28" xfId="0" applyFont="1" applyFill="1" applyBorder="1" applyAlignment="1">
      <alignment horizontal="left" vertical="center"/>
    </xf>
    <xf numFmtId="170" fontId="17" fillId="5" borderId="28" xfId="0" applyNumberFormat="1" applyFont="1" applyFill="1" applyBorder="1" applyAlignment="1">
      <alignment horizontal="right" vertical="center"/>
    </xf>
    <xf numFmtId="170" fontId="17" fillId="5" borderId="28" xfId="0" applyNumberFormat="1" applyFont="1" applyFill="1" applyBorder="1" applyAlignment="1">
      <alignment vertical="center"/>
    </xf>
    <xf numFmtId="0" fontId="18" fillId="5" borderId="29" xfId="0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left" vertical="center" indent="1"/>
    </xf>
    <xf numFmtId="169" fontId="17" fillId="5" borderId="28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horizontal="left" vertical="center" indent="1"/>
    </xf>
    <xf numFmtId="0" fontId="17" fillId="5" borderId="0" xfId="0" applyFont="1" applyFill="1" applyAlignment="1">
      <alignment horizontal="left"/>
    </xf>
    <xf numFmtId="0" fontId="0" fillId="5" borderId="0" xfId="0" applyFill="1" applyBorder="1"/>
    <xf numFmtId="0" fontId="17" fillId="5" borderId="0" xfId="0" applyFont="1" applyFill="1"/>
    <xf numFmtId="0" fontId="17" fillId="5" borderId="28" xfId="0" applyFont="1" applyFill="1" applyBorder="1"/>
    <xf numFmtId="170" fontId="17" fillId="5" borderId="0" xfId="0" applyNumberFormat="1" applyFont="1" applyFill="1" applyAlignment="1">
      <alignment horizontal="right"/>
    </xf>
    <xf numFmtId="170" fontId="17" fillId="5" borderId="0" xfId="0" applyNumberFormat="1" applyFont="1" applyFill="1" applyAlignment="1"/>
    <xf numFmtId="169" fontId="17" fillId="5" borderId="0" xfId="0" quotePrefix="1" applyNumberFormat="1" applyFont="1" applyFill="1" applyAlignment="1">
      <alignment horizontal="right"/>
    </xf>
    <xf numFmtId="169" fontId="17" fillId="5" borderId="28" xfId="0" applyNumberFormat="1" applyFont="1" applyFill="1" applyBorder="1" applyAlignment="1">
      <alignment horizontal="right" vertical="center"/>
    </xf>
    <xf numFmtId="169" fontId="17" fillId="5" borderId="28" xfId="0" quotePrefix="1" applyNumberFormat="1" applyFont="1" applyFill="1" applyBorder="1" applyAlignment="1">
      <alignment horizontal="right"/>
    </xf>
    <xf numFmtId="170" fontId="17" fillId="5" borderId="28" xfId="0" applyNumberFormat="1" applyFont="1" applyFill="1" applyBorder="1" applyAlignment="1"/>
    <xf numFmtId="169" fontId="2" fillId="5" borderId="0" xfId="0" quotePrefix="1" applyNumberFormat="1" applyFont="1" applyFill="1" applyAlignment="1">
      <alignment horizontal="right" vertical="center"/>
    </xf>
    <xf numFmtId="169" fontId="17" fillId="5" borderId="0" xfId="0" applyNumberFormat="1" applyFont="1" applyFill="1" applyAlignment="1">
      <alignment horizontal="right" vertical="center"/>
    </xf>
    <xf numFmtId="3" fontId="17" fillId="5" borderId="28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horizontal="left" vertical="center"/>
    </xf>
    <xf numFmtId="169" fontId="14" fillId="5" borderId="0" xfId="0" applyNumberFormat="1" applyFont="1" applyFill="1"/>
    <xf numFmtId="0" fontId="19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/>
    <xf numFmtId="3" fontId="17" fillId="5" borderId="0" xfId="0" quotePrefix="1" applyNumberFormat="1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left" vertical="center"/>
    </xf>
    <xf numFmtId="169" fontId="17" fillId="5" borderId="0" xfId="0" quotePrefix="1" applyNumberFormat="1" applyFont="1" applyFill="1" applyBorder="1" applyAlignment="1">
      <alignment horizontal="right" vertical="center"/>
    </xf>
    <xf numFmtId="170" fontId="17" fillId="5" borderId="0" xfId="0" applyNumberFormat="1" applyFont="1" applyFill="1" applyBorder="1" applyAlignment="1">
      <alignment horizontal="right" vertical="center"/>
    </xf>
    <xf numFmtId="170" fontId="17" fillId="5" borderId="0" xfId="0" applyNumberFormat="1" applyFont="1" applyFill="1" applyBorder="1" applyAlignment="1">
      <alignment vertical="center"/>
    </xf>
    <xf numFmtId="169" fontId="17" fillId="5" borderId="0" xfId="0" applyNumberFormat="1" applyFont="1" applyFill="1" applyBorder="1" applyAlignment="1">
      <alignment vertical="center"/>
    </xf>
    <xf numFmtId="0" fontId="17" fillId="5" borderId="0" xfId="0" applyFont="1" applyFill="1" applyBorder="1" applyAlignment="1">
      <alignment horizontal="center"/>
    </xf>
    <xf numFmtId="170" fontId="17" fillId="5" borderId="0" xfId="0" applyNumberFormat="1" applyFont="1" applyFill="1" applyBorder="1" applyAlignment="1">
      <alignment horizontal="right"/>
    </xf>
    <xf numFmtId="170" fontId="17" fillId="5" borderId="0" xfId="0" applyNumberFormat="1" applyFont="1" applyFill="1" applyBorder="1" applyAlignment="1"/>
    <xf numFmtId="169" fontId="17" fillId="5" borderId="0" xfId="0" quotePrefix="1" applyNumberFormat="1" applyFont="1" applyFill="1" applyBorder="1" applyAlignment="1">
      <alignment horizontal="right"/>
    </xf>
    <xf numFmtId="0" fontId="9" fillId="3" borderId="13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Informe de Ventas al Detalle     </a:t>
            </a:r>
            <a:r>
              <a:rPr lang="en-US" baseline="0"/>
              <a:t>       </a:t>
            </a:r>
            <a:r>
              <a:rPr lang="en-US" sz="1100" b="0" baseline="0"/>
              <a:t>En Millones de Dólares ($)</a:t>
            </a:r>
            <a:r>
              <a:rPr lang="en-US"/>
              <a:t>                 </a:t>
            </a:r>
          </a:p>
        </c:rich>
      </c:tx>
      <c:layout>
        <c:manualLayout>
          <c:xMode val="edge"/>
          <c:yMode val="edge"/>
          <c:x val="0.15945392071892694"/>
          <c:y val="2.31883428364557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07993512035846"/>
          <c:y val="0.18389402126546991"/>
          <c:w val="0.81488135218714663"/>
          <c:h val="0.615612500637165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'[1]TABLE 63 RETAIL SALES'!$Q$131:$Q$148</c:f>
              <c:numCache>
                <c:formatCode>General</c:formatCode>
                <c:ptCount val="18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</c:numCache>
            </c:numRef>
          </c:cat>
          <c:val>
            <c:numRef>
              <c:f>'[1]TABLE 63 RETAIL SALES'!$S$131:$S$148</c:f>
              <c:numCache>
                <c:formatCode>General</c:formatCode>
                <c:ptCount val="18"/>
                <c:pt idx="0">
                  <c:v>3076563478.4047318</c:v>
                </c:pt>
                <c:pt idx="1">
                  <c:v>2962399729.0742555</c:v>
                </c:pt>
                <c:pt idx="2">
                  <c:v>2477039021.4250603</c:v>
                </c:pt>
                <c:pt idx="3">
                  <c:v>2559959983</c:v>
                </c:pt>
                <c:pt idx="4">
                  <c:v>2703576850.6429043</c:v>
                </c:pt>
                <c:pt idx="5">
                  <c:v>2996565645.2635593</c:v>
                </c:pt>
                <c:pt idx="6">
                  <c:v>2687489741.6372824</c:v>
                </c:pt>
                <c:pt idx="7">
                  <c:v>2719374926.1941719</c:v>
                </c:pt>
                <c:pt idx="8">
                  <c:v>2590950118.5090194</c:v>
                </c:pt>
                <c:pt idx="9">
                  <c:v>2300097588.2251053</c:v>
                </c:pt>
                <c:pt idx="10">
                  <c:v>2355204012.7186537</c:v>
                </c:pt>
                <c:pt idx="11">
                  <c:v>2726270899</c:v>
                </c:pt>
                <c:pt idx="12">
                  <c:v>2885027777.0355263</c:v>
                </c:pt>
                <c:pt idx="13">
                  <c:v>2810506805.8103552</c:v>
                </c:pt>
                <c:pt idx="14">
                  <c:v>2275109443.3552418</c:v>
                </c:pt>
                <c:pt idx="15">
                  <c:v>2559929673</c:v>
                </c:pt>
                <c:pt idx="16">
                  <c:v>2670478077.4435291</c:v>
                </c:pt>
                <c:pt idx="17">
                  <c:v>2905427719.308311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3-4ABA-85DE-6FFC7AA2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6471424"/>
        <c:axId val="86472960"/>
      </c:barChart>
      <c:dateAx>
        <c:axId val="8647142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 w="158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86472960"/>
        <c:crossesAt val="0"/>
        <c:auto val="0"/>
        <c:lblOffset val="100"/>
        <c:baseTimeUnit val="months"/>
        <c:majorUnit val="1"/>
        <c:majorTimeUnit val="months"/>
      </c:dateAx>
      <c:valAx>
        <c:axId val="86472960"/>
        <c:scaling>
          <c:orientation val="minMax"/>
          <c:max val="3500000300"/>
          <c:min val="1200000000"/>
        </c:scaling>
        <c:delete val="0"/>
        <c:axPos val="r"/>
        <c:numFmt formatCode="#,##0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86471424"/>
        <c:crosses val="max"/>
        <c:crossBetween val="between"/>
        <c:dispUnits>
          <c:builtInUnit val="millions"/>
        </c:dispUnits>
      </c:valAx>
    </c:plotArea>
    <c:plotVisOnly val="1"/>
    <c:dispBlanksAs val="gap"/>
    <c:showDLblsOverMax val="0"/>
  </c:chart>
  <c:spPr>
    <a:solidFill>
      <a:schemeClr val="bg1">
        <a:lumMod val="75000"/>
      </a:schemeClr>
    </a:solidFill>
    <a:ln w="1270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564776</xdr:colOff>
      <xdr:row>51</xdr:row>
      <xdr:rowOff>125507</xdr:rowOff>
    </xdr:from>
    <xdr:to>
      <xdr:col>31</xdr:col>
      <xdr:colOff>263338</xdr:colOff>
      <xdr:row>64</xdr:row>
      <xdr:rowOff>124947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0.91782</cdr:y>
    </cdr:from>
    <cdr:to>
      <cdr:x>0.76182</cdr:x>
      <cdr:y>1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0" y="2574851"/>
          <a:ext cx="3116825" cy="230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/>
            <a:t>Fuente: Compañía de Comercio y Exportación de PR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371476</xdr:colOff>
      <xdr:row>1</xdr:row>
      <xdr:rowOff>18457</xdr:rowOff>
    </xdr:from>
    <xdr:to>
      <xdr:col>16</xdr:col>
      <xdr:colOff>333376</xdr:colOff>
      <xdr:row>69</xdr:row>
      <xdr:rowOff>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6" y="5923957"/>
          <a:ext cx="8496300" cy="129355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adores%20Mensuales%20Seleccionados/INDICADORES%201993%202020%20(Junio%20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INDICE"/>
      <sheetName val="TABLE 1 CIVP16"/>
      <sheetName val="TABLE 2 LABFOR SA"/>
      <sheetName val="TABLE 3 PARTRA"/>
      <sheetName val="TABLE 4A EMP SA"/>
      <sheetName val="TABLE 5A UNEMPR SA"/>
      <sheetName val="TABLE 6A UNEMP SA"/>
      <sheetName val="TABLE 7A EMPS SA"/>
      <sheetName val="TABLE 8 EMPRIV SA"/>
      <sheetName val="TABLE 9 EMPPROFBUSSERV SA"/>
      <sheetName val="TABLE 10 EMPEDUC-SA"/>
      <sheetName val="TABLE 11 EMPACCOMM"/>
      <sheetName val="TABLE 12 EMPHOSPITALS"/>
      <sheetName val="TABLE 13 EMPFIRE-SA"/>
      <sheetName val="TABLE 14 EMPINFO-SA"/>
      <sheetName val="TABLE 15 EMPRETAIL-SA"/>
      <sheetName val="TABLE 16 EMPWHOLESALE-SA"/>
      <sheetName val="TABLE 17 EMPTRADE-SA"/>
      <sheetName val="TABLE 18 EMPGOVT"/>
      <sheetName val="TABLE 19 EMPPUBS"/>
      <sheetName val="TABLE 20 EMPPUBL-SA"/>
      <sheetName val="TABLE 21 EMPFED-SA"/>
      <sheetName val="TABLE 22 IAE-BDE"/>
      <sheetName val="TABLE 23 IIC-M"/>
      <sheetName val="TABLE 24 PMI"/>
      <sheetName val="TABLE 25 EMPMFSA"/>
      <sheetName val="TABLE 26 SALHMANU"/>
      <sheetName val="TABLE 27 HORSMANU"/>
      <sheetName val="TABLE 28 NUMMANUT"/>
      <sheetName val="TABLE 29 EDAPE"/>
      <sheetName val="TABLE 30 EDANP"/>
      <sheetName val="TABLE 31 EDAIP"/>
      <sheetName val="TABLE 32 EDAP"/>
      <sheetName val="TABLE 22-D EDAP AHE"/>
      <sheetName val="TABLE 33 EMPMC790"/>
      <sheetName val="TABLE 34 CEMSALES"/>
      <sheetName val="TABLE 35 HOT-REGS"/>
      <sheetName val="TABLE 36 OCTHP"/>
      <sheetName val="TABLE 37 TAX"/>
      <sheetName val="TABLE 38 GenFund-IVU"/>
      <sheetName val="TABLE 39 TOT-IVU"/>
      <sheetName val="TABLE 40 EXP"/>
      <sheetName val="TABLE 41 IMP"/>
      <sheetName val="TABLE 42 NETIE"/>
      <sheetName val="TABLE 43 ELET"/>
      <sheetName val="TABLE 44 ELER"/>
      <sheetName val="TABLE 45 ELEI"/>
      <sheetName val="TABLE 46 ELEC&amp;O"/>
      <sheetName val="TABLE 47 ELEC"/>
      <sheetName val="TABLE 48 ELEG"/>
      <sheetName val="TABLE 49 KWHR"/>
      <sheetName val="TABLE 50 KWHC"/>
      <sheetName val="TABLE 51 KWHI"/>
      <sheetName val="TABLE 52 WTI"/>
      <sheetName val="TABLE 53 GASDACO"/>
      <sheetName val="TABLE 54 GAS"/>
      <sheetName val="TABLE 55 CPI"/>
      <sheetName val="TABLE 56 EXEMPTION LAWS"/>
      <sheetName val="TABLE 57 BANKRUPCY"/>
      <sheetName val="TABLE 58 BANKRUPCY-7"/>
      <sheetName val="TABLE 59 BANKRUPCY-11"/>
      <sheetName val="TABLE 60 BANKRUPCY-13"/>
      <sheetName val="TABLE 61 NEW CORP'S REG'S"/>
      <sheetName val="TABLE 62 HOUSING UNITS SOLD"/>
      <sheetName val="TABLE 63 RETAIL SALES"/>
      <sheetName val="TABLE 64 AUTO SALES REPOR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6">
          <cell r="C6">
            <v>2009</v>
          </cell>
        </row>
        <row r="131">
          <cell r="Q131">
            <v>43282</v>
          </cell>
          <cell r="S131">
            <v>3076563478.4047318</v>
          </cell>
        </row>
        <row r="132">
          <cell r="Q132">
            <v>43313</v>
          </cell>
          <cell r="S132">
            <v>2962399729.0742555</v>
          </cell>
        </row>
        <row r="133">
          <cell r="Q133">
            <v>43344</v>
          </cell>
          <cell r="S133">
            <v>2477039021.4250603</v>
          </cell>
        </row>
        <row r="134">
          <cell r="Q134">
            <v>43374</v>
          </cell>
          <cell r="S134">
            <v>2559959983</v>
          </cell>
        </row>
        <row r="135">
          <cell r="Q135">
            <v>43405</v>
          </cell>
          <cell r="S135">
            <v>2703576850.6429043</v>
          </cell>
        </row>
        <row r="136">
          <cell r="Q136">
            <v>43435</v>
          </cell>
          <cell r="S136">
            <v>2996565645.2635593</v>
          </cell>
        </row>
        <row r="137">
          <cell r="Q137">
            <v>43466</v>
          </cell>
          <cell r="S137">
            <v>2687489741.6372824</v>
          </cell>
        </row>
        <row r="138">
          <cell r="Q138">
            <v>43497</v>
          </cell>
          <cell r="S138">
            <v>2719374926.1941719</v>
          </cell>
        </row>
        <row r="139">
          <cell r="Q139">
            <v>43525</v>
          </cell>
          <cell r="S139">
            <v>2590950118.5090194</v>
          </cell>
        </row>
        <row r="140">
          <cell r="Q140">
            <v>43556</v>
          </cell>
          <cell r="S140">
            <v>2300097588.2251053</v>
          </cell>
        </row>
        <row r="141">
          <cell r="Q141">
            <v>43586</v>
          </cell>
          <cell r="S141">
            <v>2355204012.7186537</v>
          </cell>
        </row>
        <row r="142">
          <cell r="Q142">
            <v>43617</v>
          </cell>
          <cell r="S142">
            <v>2726270899</v>
          </cell>
        </row>
        <row r="143">
          <cell r="Q143">
            <v>43647</v>
          </cell>
          <cell r="S143">
            <v>2885027777.0355263</v>
          </cell>
        </row>
        <row r="144">
          <cell r="Q144">
            <v>43678</v>
          </cell>
          <cell r="S144">
            <v>2810506805.8103552</v>
          </cell>
        </row>
        <row r="145">
          <cell r="Q145">
            <v>43709</v>
          </cell>
          <cell r="S145">
            <v>2275109443.3552418</v>
          </cell>
        </row>
        <row r="146">
          <cell r="Q146">
            <v>43739</v>
          </cell>
          <cell r="S146">
            <v>2559929673</v>
          </cell>
        </row>
        <row r="147">
          <cell r="Q147">
            <v>43770</v>
          </cell>
          <cell r="S147">
            <v>2670478077.4435291</v>
          </cell>
        </row>
        <row r="148">
          <cell r="Q148">
            <v>43800</v>
          </cell>
          <cell r="S148">
            <v>2905427719.308311</v>
          </cell>
        </row>
      </sheetData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A3" sqref="A3:G3"/>
    </sheetView>
  </sheetViews>
  <sheetFormatPr defaultRowHeight="15" x14ac:dyDescent="0.25"/>
  <cols>
    <col min="1" max="1" width="45.7109375" customWidth="1"/>
    <col min="2" max="3" width="17.7109375" customWidth="1"/>
    <col min="4" max="4" width="9.5703125" bestFit="1" customWidth="1"/>
    <col min="5" max="5" width="18.85546875" bestFit="1" customWidth="1"/>
    <col min="6" max="6" width="18.7109375" style="15" customWidth="1"/>
    <col min="7" max="7" width="10.85546875" bestFit="1" customWidth="1"/>
    <col min="9" max="9" width="16.7109375" bestFit="1" customWidth="1"/>
    <col min="10" max="10" width="12.42578125" bestFit="1" customWidth="1"/>
  </cols>
  <sheetData>
    <row r="1" spans="1:7" ht="15.75" x14ac:dyDescent="0.25">
      <c r="A1" s="140" t="s">
        <v>0</v>
      </c>
      <c r="B1" s="141"/>
      <c r="C1" s="141"/>
      <c r="D1" s="141"/>
      <c r="E1" s="141"/>
      <c r="F1" s="141"/>
      <c r="G1" s="142"/>
    </row>
    <row r="2" spans="1:7" ht="15.75" x14ac:dyDescent="0.25">
      <c r="A2" s="137" t="s">
        <v>7</v>
      </c>
      <c r="B2" s="138"/>
      <c r="C2" s="138"/>
      <c r="D2" s="138"/>
      <c r="E2" s="138"/>
      <c r="F2" s="138"/>
      <c r="G2" s="139"/>
    </row>
    <row r="3" spans="1:7" ht="16.5" thickBot="1" x14ac:dyDescent="0.3">
      <c r="A3" s="134" t="s">
        <v>82</v>
      </c>
      <c r="B3" s="135"/>
      <c r="C3" s="135"/>
      <c r="D3" s="135"/>
      <c r="E3" s="135"/>
      <c r="F3" s="135"/>
      <c r="G3" s="136"/>
    </row>
    <row r="4" spans="1:7" ht="33.6" customHeight="1" thickBot="1" x14ac:dyDescent="0.3">
      <c r="A4" s="31" t="s">
        <v>1</v>
      </c>
      <c r="B4" s="32" t="s">
        <v>83</v>
      </c>
      <c r="C4" s="32" t="s">
        <v>84</v>
      </c>
      <c r="D4" s="33" t="s">
        <v>28</v>
      </c>
      <c r="E4" s="34" t="s">
        <v>35</v>
      </c>
      <c r="F4" s="35" t="s">
        <v>36</v>
      </c>
      <c r="G4" s="36" t="s">
        <v>34</v>
      </c>
    </row>
    <row r="5" spans="1:7" ht="16.5" thickTop="1" thickBot="1" x14ac:dyDescent="0.3">
      <c r="A5" s="37" t="s">
        <v>2</v>
      </c>
      <c r="B5" s="39">
        <v>422329275.03234076</v>
      </c>
      <c r="C5" s="39">
        <v>597254163.71340764</v>
      </c>
      <c r="D5" s="45">
        <f>(C5-B5)/B5</f>
        <v>0.41419077251434117</v>
      </c>
      <c r="E5" s="47">
        <v>2931948678.1271391</v>
      </c>
      <c r="F5" s="48">
        <v>2063931758.1093502</v>
      </c>
      <c r="G5" s="50">
        <f>(F5-E5)/E5</f>
        <v>-0.29605460917285153</v>
      </c>
    </row>
    <row r="6" spans="1:7" ht="16.5" thickTop="1" thickBot="1" x14ac:dyDescent="0.3">
      <c r="A6" s="37" t="s">
        <v>14</v>
      </c>
      <c r="B6" s="39">
        <v>43408659.124504201</v>
      </c>
      <c r="C6" s="39">
        <v>56725257.94231002</v>
      </c>
      <c r="D6" s="45">
        <f t="shared" ref="D6:D21" si="0">(C6-B6)/B6</f>
        <v>0.30677286712799184</v>
      </c>
      <c r="E6" s="47">
        <v>301920512.38125992</v>
      </c>
      <c r="F6" s="48">
        <v>220707652.71167225</v>
      </c>
      <c r="G6" s="50">
        <f t="shared" ref="G6:G23" si="1">(F6-E6)/E6</f>
        <v>-0.26898755248213641</v>
      </c>
    </row>
    <row r="7" spans="1:7" ht="16.5" thickTop="1" thickBot="1" x14ac:dyDescent="0.3">
      <c r="A7" s="37" t="s">
        <v>4</v>
      </c>
      <c r="B7" s="39">
        <v>47089523.555493191</v>
      </c>
      <c r="C7" s="39">
        <v>89882257.171892494</v>
      </c>
      <c r="D7" s="45">
        <f t="shared" si="0"/>
        <v>0.90875274127523742</v>
      </c>
      <c r="E7" s="47">
        <v>296424314.98282731</v>
      </c>
      <c r="F7" s="48">
        <v>224528980.09518743</v>
      </c>
      <c r="G7" s="50">
        <f t="shared" si="1"/>
        <v>-0.2425419618218734</v>
      </c>
    </row>
    <row r="8" spans="1:7" ht="16.5" thickTop="1" thickBot="1" x14ac:dyDescent="0.3">
      <c r="A8" s="37" t="s">
        <v>15</v>
      </c>
      <c r="B8" s="39">
        <v>61678844.430819213</v>
      </c>
      <c r="C8" s="39">
        <v>80132073.278790161</v>
      </c>
      <c r="D8" s="45">
        <f t="shared" si="0"/>
        <v>0.29918246715320074</v>
      </c>
      <c r="E8" s="47">
        <v>292570389.73181754</v>
      </c>
      <c r="F8" s="48">
        <v>229733283.57118076</v>
      </c>
      <c r="G8" s="50">
        <f>(F8-E8)/E8</f>
        <v>-0.21477602780731142</v>
      </c>
    </row>
    <row r="9" spans="1:7" ht="16.5" thickTop="1" thickBot="1" x14ac:dyDescent="0.3">
      <c r="A9" s="37" t="s">
        <v>16</v>
      </c>
      <c r="B9" s="39">
        <v>70103721.710549086</v>
      </c>
      <c r="C9" s="39">
        <v>118544618.59822485</v>
      </c>
      <c r="D9" s="45">
        <f t="shared" si="0"/>
        <v>0.69098894760085838</v>
      </c>
      <c r="E9" s="47">
        <v>466712065.76903582</v>
      </c>
      <c r="F9" s="48">
        <v>349560731.6073339</v>
      </c>
      <c r="G9" s="50">
        <f t="shared" si="1"/>
        <v>-0.25101415359524304</v>
      </c>
    </row>
    <row r="10" spans="1:7" ht="16.5" thickTop="1" thickBot="1" x14ac:dyDescent="0.3">
      <c r="A10" s="37" t="s">
        <v>17</v>
      </c>
      <c r="B10" s="39">
        <v>6475422.2868737988</v>
      </c>
      <c r="C10" s="39">
        <v>8179432.2448508991</v>
      </c>
      <c r="D10" s="45">
        <f t="shared" si="0"/>
        <v>0.26315039892166808</v>
      </c>
      <c r="E10" s="47">
        <v>42685937.387200207</v>
      </c>
      <c r="F10" s="48">
        <v>27707412.325725298</v>
      </c>
      <c r="G10" s="50">
        <f t="shared" si="1"/>
        <v>-0.35090069419364245</v>
      </c>
    </row>
    <row r="11" spans="1:7" ht="16.5" thickTop="1" thickBot="1" x14ac:dyDescent="0.3">
      <c r="A11" s="37" t="s">
        <v>18</v>
      </c>
      <c r="B11" s="39">
        <v>263811247.63731694</v>
      </c>
      <c r="C11" s="39">
        <v>304035687.40249008</v>
      </c>
      <c r="D11" s="45">
        <f t="shared" si="0"/>
        <v>0.15247431686640212</v>
      </c>
      <c r="E11" s="47">
        <v>1627900324.3387365</v>
      </c>
      <c r="F11" s="48">
        <v>1851480526.739464</v>
      </c>
      <c r="G11" s="50">
        <f t="shared" si="1"/>
        <v>0.13734268557968818</v>
      </c>
    </row>
    <row r="12" spans="1:7" ht="16.5" thickTop="1" thickBot="1" x14ac:dyDescent="0.3">
      <c r="A12" s="37" t="s">
        <v>19</v>
      </c>
      <c r="B12" s="39">
        <v>10356641.707735</v>
      </c>
      <c r="C12" s="39">
        <v>10308628.247735001</v>
      </c>
      <c r="D12" s="45">
        <f t="shared" si="0"/>
        <v>-4.6360066665374275E-3</v>
      </c>
      <c r="E12" s="47">
        <v>63962531.043180004</v>
      </c>
      <c r="F12" s="48">
        <v>42610514.592739999</v>
      </c>
      <c r="G12" s="50">
        <f t="shared" si="1"/>
        <v>-0.33382069318091284</v>
      </c>
    </row>
    <row r="13" spans="1:7" ht="16.5" thickTop="1" thickBot="1" x14ac:dyDescent="0.3">
      <c r="A13" s="37" t="s">
        <v>20</v>
      </c>
      <c r="B13" s="39">
        <v>163765994.78995335</v>
      </c>
      <c r="C13" s="39">
        <v>195173893.83067545</v>
      </c>
      <c r="D13" s="45">
        <f t="shared" si="0"/>
        <v>0.19178523038928777</v>
      </c>
      <c r="E13" s="47">
        <v>990813651.49554718</v>
      </c>
      <c r="F13" s="48">
        <v>1318462078.7832258</v>
      </c>
      <c r="G13" s="50">
        <f t="shared" si="1"/>
        <v>0.33068622620724064</v>
      </c>
    </row>
    <row r="14" spans="1:7" ht="16.5" thickTop="1" thickBot="1" x14ac:dyDescent="0.3">
      <c r="A14" s="37" t="s">
        <v>21</v>
      </c>
      <c r="B14" s="39">
        <v>17445249.350693602</v>
      </c>
      <c r="C14" s="39">
        <v>19467818.206601519</v>
      </c>
      <c r="D14" s="45">
        <f t="shared" si="0"/>
        <v>0.11593808808628477</v>
      </c>
      <c r="E14" s="47">
        <v>113546884.16109072</v>
      </c>
      <c r="F14" s="48">
        <v>92574802.83712101</v>
      </c>
      <c r="G14" s="50">
        <f t="shared" si="1"/>
        <v>-0.18469975181543768</v>
      </c>
    </row>
    <row r="15" spans="1:7" ht="16.5" thickTop="1" thickBot="1" x14ac:dyDescent="0.3">
      <c r="A15" s="37" t="s">
        <v>24</v>
      </c>
      <c r="B15" s="40">
        <v>112489770.3738106</v>
      </c>
      <c r="C15" s="39">
        <v>81984682.36575301</v>
      </c>
      <c r="D15" s="45">
        <f t="shared" si="0"/>
        <v>-0.2711809963402651</v>
      </c>
      <c r="E15" s="47">
        <v>898568840.02427304</v>
      </c>
      <c r="F15" s="48">
        <v>660278221.48793542</v>
      </c>
      <c r="G15" s="50">
        <f t="shared" si="1"/>
        <v>-0.26518905165896989</v>
      </c>
    </row>
    <row r="16" spans="1:7" ht="16.5" thickTop="1" thickBot="1" x14ac:dyDescent="0.3">
      <c r="A16" s="37" t="s">
        <v>6</v>
      </c>
      <c r="B16" s="40">
        <v>95588906.582773656</v>
      </c>
      <c r="C16" s="39">
        <v>87399900.15512684</v>
      </c>
      <c r="D16" s="45">
        <f t="shared" si="0"/>
        <v>-8.5669004075861865E-2</v>
      </c>
      <c r="E16" s="47">
        <v>492536807.03207767</v>
      </c>
      <c r="F16" s="48">
        <v>243311853.36888039</v>
      </c>
      <c r="G16" s="50">
        <f t="shared" si="1"/>
        <v>-0.50600269889467553</v>
      </c>
    </row>
    <row r="17" spans="1:9" ht="16.5" thickTop="1" thickBot="1" x14ac:dyDescent="0.3">
      <c r="A17" s="37" t="s">
        <v>3</v>
      </c>
      <c r="B17" s="40">
        <v>75672821.528030008</v>
      </c>
      <c r="C17" s="39">
        <v>105779275.761315</v>
      </c>
      <c r="D17" s="45">
        <f t="shared" si="0"/>
        <v>0.39785029321436427</v>
      </c>
      <c r="E17" s="47">
        <v>381121238.16365159</v>
      </c>
      <c r="F17" s="48">
        <v>245273676.566535</v>
      </c>
      <c r="G17" s="50">
        <f t="shared" si="1"/>
        <v>-0.35644185627562514</v>
      </c>
    </row>
    <row r="18" spans="1:9" ht="16.5" thickTop="1" thickBot="1" x14ac:dyDescent="0.3">
      <c r="A18" s="37" t="s">
        <v>22</v>
      </c>
      <c r="B18" s="40">
        <v>8622084.515472535</v>
      </c>
      <c r="C18" s="39">
        <v>7711541.1519615343</v>
      </c>
      <c r="D18" s="45">
        <f t="shared" si="0"/>
        <v>-0.10560594272498827</v>
      </c>
      <c r="E18" s="47">
        <v>69610396.145104542</v>
      </c>
      <c r="F18" s="48">
        <v>37675123.244248673</v>
      </c>
      <c r="G18" s="50">
        <f t="shared" si="1"/>
        <v>-0.45877160121723809</v>
      </c>
    </row>
    <row r="19" spans="1:9" ht="16.5" thickTop="1" thickBot="1" x14ac:dyDescent="0.3">
      <c r="A19" s="37" t="s">
        <v>25</v>
      </c>
      <c r="B19" s="40">
        <v>16276647.087226136</v>
      </c>
      <c r="C19" s="39">
        <v>31501912.218770601</v>
      </c>
      <c r="D19" s="45">
        <f t="shared" si="0"/>
        <v>0.93540549536723738</v>
      </c>
      <c r="E19" s="47">
        <v>90053538.60162361</v>
      </c>
      <c r="F19" s="48">
        <v>93324398.347646907</v>
      </c>
      <c r="G19" s="50">
        <f t="shared" si="1"/>
        <v>3.6321279505659824E-2</v>
      </c>
    </row>
    <row r="20" spans="1:9" ht="16.5" thickTop="1" thickBot="1" x14ac:dyDescent="0.3">
      <c r="A20" s="37" t="s">
        <v>26</v>
      </c>
      <c r="B20" s="40">
        <v>763685430.52560067</v>
      </c>
      <c r="C20" s="39">
        <v>641222119.02191985</v>
      </c>
      <c r="D20" s="45">
        <f t="shared" si="0"/>
        <v>-0.16035831850215657</v>
      </c>
      <c r="E20" s="47">
        <v>4710005041.1101551</v>
      </c>
      <c r="F20" s="48">
        <v>3995388242.9415407</v>
      </c>
      <c r="G20" s="50">
        <f t="shared" si="1"/>
        <v>-0.15172314932388653</v>
      </c>
    </row>
    <row r="21" spans="1:9" ht="16.5" thickTop="1" thickBot="1" x14ac:dyDescent="0.3">
      <c r="A21" s="37" t="s">
        <v>23</v>
      </c>
      <c r="B21" s="41">
        <v>43965438.36301475</v>
      </c>
      <c r="C21" s="39">
        <v>52692139.68989975</v>
      </c>
      <c r="D21" s="45">
        <f t="shared" si="0"/>
        <v>0.19849003334915463</v>
      </c>
      <c r="E21" s="47">
        <v>274018802.36143178</v>
      </c>
      <c r="F21" s="48">
        <v>310012479.00004572</v>
      </c>
      <c r="G21" s="50">
        <f t="shared" si="1"/>
        <v>0.13135476955752165</v>
      </c>
    </row>
    <row r="22" spans="1:9" ht="16.5" thickTop="1" thickBot="1" x14ac:dyDescent="0.3">
      <c r="A22" s="37" t="s">
        <v>27</v>
      </c>
      <c r="B22" s="42">
        <v>170876002.16881248</v>
      </c>
      <c r="C22" s="39">
        <v>137722242.212125</v>
      </c>
      <c r="D22" s="45">
        <f>(C22-B22)/B22</f>
        <v>-0.19402232926736013</v>
      </c>
      <c r="E22" s="47">
        <v>1002358115.199101</v>
      </c>
      <c r="F22" s="48">
        <v>683078218.03131795</v>
      </c>
      <c r="G22" s="50">
        <f t="shared" si="1"/>
        <v>-0.31852876963475635</v>
      </c>
    </row>
    <row r="23" spans="1:9" ht="16.5" thickTop="1" thickBot="1" x14ac:dyDescent="0.3">
      <c r="A23" s="38" t="s">
        <v>5</v>
      </c>
      <c r="B23" s="43">
        <f>SUM(B5:B22)</f>
        <v>2393641680.7710199</v>
      </c>
      <c r="C23" s="44">
        <f>SUM(C5:C22)</f>
        <v>2625717643.2138495</v>
      </c>
      <c r="D23" s="46">
        <f>(C23-B23)/B23</f>
        <v>9.6955181014426198E-2</v>
      </c>
      <c r="E23" s="49">
        <f>SUM(E5:E22)</f>
        <v>15046758068.055254</v>
      </c>
      <c r="F23" s="49">
        <f>SUM(F5:F22)</f>
        <v>12689639954.361153</v>
      </c>
      <c r="G23" s="51">
        <f t="shared" si="1"/>
        <v>-0.15665288848488487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52" t="s">
        <v>1</v>
      </c>
      <c r="B25" s="32" t="s">
        <v>83</v>
      </c>
      <c r="C25" s="32" t="s">
        <v>84</v>
      </c>
      <c r="D25" s="53" t="s">
        <v>28</v>
      </c>
      <c r="E25" s="34" t="s">
        <v>35</v>
      </c>
      <c r="F25" s="35" t="s">
        <v>36</v>
      </c>
      <c r="G25" s="36" t="s">
        <v>34</v>
      </c>
    </row>
    <row r="26" spans="1:9" ht="16.5" thickTop="1" thickBot="1" x14ac:dyDescent="0.3">
      <c r="A26" s="54" t="s">
        <v>29</v>
      </c>
      <c r="B26" s="65">
        <v>229876782.99348199</v>
      </c>
      <c r="C26" s="65">
        <v>249010789.16588199</v>
      </c>
      <c r="D26" s="63">
        <f>(C26-B26)/B26</f>
        <v>8.3235922841944976E-2</v>
      </c>
      <c r="E26" s="61">
        <v>1824361474.0286288</v>
      </c>
      <c r="F26" s="61">
        <v>1350996951.6104426</v>
      </c>
      <c r="G26" s="59">
        <f>(F26-E26)/E26</f>
        <v>-0.25946860266287225</v>
      </c>
      <c r="I26" s="15"/>
    </row>
    <row r="27" spans="1:9" ht="16.5" thickTop="1" thickBot="1" x14ac:dyDescent="0.3">
      <c r="A27" s="55" t="s">
        <v>30</v>
      </c>
      <c r="B27" s="65">
        <v>466755822.62208378</v>
      </c>
      <c r="C27" s="65">
        <v>563395364.60444987</v>
      </c>
      <c r="D27" s="63">
        <f t="shared" ref="D27:D29" si="2">(C27-B27)/B27</f>
        <v>0.20704517715381948</v>
      </c>
      <c r="E27" s="61">
        <v>3665282589.5812383</v>
      </c>
      <c r="F27" s="61">
        <v>2955036668.344615</v>
      </c>
      <c r="G27" s="59">
        <f t="shared" ref="G27:G30" si="3">(F27-E27)/E27</f>
        <v>-0.1937765789888985</v>
      </c>
      <c r="I27" s="15"/>
    </row>
    <row r="28" spans="1:9" ht="16.5" thickTop="1" thickBot="1" x14ac:dyDescent="0.3">
      <c r="A28" s="56" t="s">
        <v>31</v>
      </c>
      <c r="B28" s="65">
        <v>381293776.06245422</v>
      </c>
      <c r="C28" s="65">
        <v>281485997.85881799</v>
      </c>
      <c r="D28" s="63">
        <f t="shared" si="2"/>
        <v>-0.26176083762586294</v>
      </c>
      <c r="E28" s="61">
        <v>1691423201.462286</v>
      </c>
      <c r="F28" s="61">
        <v>1246129097.4341941</v>
      </c>
      <c r="G28" s="59">
        <f t="shared" si="3"/>
        <v>-0.26326593110649177</v>
      </c>
      <c r="I28" s="15"/>
    </row>
    <row r="29" spans="1:9" ht="16.5" thickTop="1" thickBot="1" x14ac:dyDescent="0.3">
      <c r="A29" s="57" t="s">
        <v>32</v>
      </c>
      <c r="B29" s="65">
        <v>1315715299.0929999</v>
      </c>
      <c r="C29" s="65">
        <v>1531825491.5846999</v>
      </c>
      <c r="D29" s="63">
        <f t="shared" si="2"/>
        <v>0.16425300567735088</v>
      </c>
      <c r="E29" s="61">
        <v>7865690802.983099</v>
      </c>
      <c r="F29" s="61">
        <v>7137477236.9719</v>
      </c>
      <c r="G29" s="59">
        <f t="shared" si="3"/>
        <v>-9.2581005820241591E-2</v>
      </c>
    </row>
    <row r="30" spans="1:9" ht="16.5" thickTop="1" thickBot="1" x14ac:dyDescent="0.3">
      <c r="A30" s="58" t="s">
        <v>5</v>
      </c>
      <c r="B30" s="66">
        <f>SUM(B26:B29)</f>
        <v>2393641680.7710199</v>
      </c>
      <c r="C30" s="66">
        <f>SUM(C26:C29)</f>
        <v>2625717643.21385</v>
      </c>
      <c r="D30" s="64">
        <f>(C30-B30)/B30</f>
        <v>9.6955181014426392E-2</v>
      </c>
      <c r="E30" s="62">
        <f>SUM(E26:E29)</f>
        <v>15046758068.055252</v>
      </c>
      <c r="F30" s="62">
        <f>SUM(F26:F29)</f>
        <v>12689639954.361153</v>
      </c>
      <c r="G30" s="60">
        <f t="shared" si="3"/>
        <v>-0.15665288848488476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38</v>
      </c>
      <c r="B33" s="16"/>
      <c r="C33" s="16"/>
      <c r="D33" s="17"/>
      <c r="E33" s="17"/>
      <c r="F33" s="18"/>
      <c r="G33" s="20"/>
    </row>
    <row r="34" spans="1:7" ht="9.75" customHeight="1" x14ac:dyDescent="0.25">
      <c r="A34" s="7" t="s">
        <v>39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37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85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4"/>
  <sheetViews>
    <sheetView topLeftCell="F1" zoomScale="55" zoomScaleNormal="55" workbookViewId="0">
      <selection activeCell="R21" sqref="R21"/>
    </sheetView>
  </sheetViews>
  <sheetFormatPr defaultRowHeight="15" x14ac:dyDescent="0.25"/>
  <cols>
    <col min="1" max="1" width="3.42578125" customWidth="1"/>
    <col min="2" max="2" width="14.28515625" customWidth="1"/>
    <col min="3" max="3" width="17.5703125" customWidth="1"/>
    <col min="4" max="13" width="16.140625" customWidth="1"/>
    <col min="14" max="14" width="16.42578125" customWidth="1"/>
    <col min="15" max="15" width="18.7109375" customWidth="1"/>
  </cols>
  <sheetData>
    <row r="1" spans="1:15" s="67" customFormat="1" x14ac:dyDescent="0.2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67" customFormat="1" x14ac:dyDescent="0.2">
      <c r="B2" s="143" t="s">
        <v>40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s="67" customFormat="1" ht="14.25" x14ac:dyDescent="0.2">
      <c r="B3" s="144" t="s">
        <v>41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5" s="67" customFormat="1" x14ac:dyDescent="0.25">
      <c r="B4" s="69" t="s">
        <v>42</v>
      </c>
      <c r="C4" s="69"/>
      <c r="O4" s="70"/>
    </row>
    <row r="5" spans="1:15" s="67" customFormat="1" ht="18" customHeight="1" x14ac:dyDescent="0.25">
      <c r="A5" s="71"/>
      <c r="B5" s="72" t="s">
        <v>43</v>
      </c>
      <c r="C5" s="73">
        <v>2009</v>
      </c>
      <c r="D5" s="73">
        <v>2010</v>
      </c>
      <c r="E5" s="73">
        <v>2011</v>
      </c>
      <c r="F5" s="73">
        <v>2012</v>
      </c>
      <c r="G5" s="73">
        <v>2013</v>
      </c>
      <c r="H5" s="73">
        <v>2014</v>
      </c>
      <c r="I5" s="73">
        <v>2015</v>
      </c>
      <c r="J5" s="73">
        <v>2016</v>
      </c>
      <c r="K5" s="73">
        <v>2017</v>
      </c>
      <c r="L5" s="73">
        <v>2018</v>
      </c>
      <c r="M5" s="73">
        <v>2019</v>
      </c>
      <c r="N5" s="73">
        <v>2020</v>
      </c>
      <c r="O5" s="74" t="s">
        <v>44</v>
      </c>
    </row>
    <row r="6" spans="1:15" s="67" customFormat="1" ht="18" customHeight="1" x14ac:dyDescent="0.2">
      <c r="A6" s="76" t="s">
        <v>45</v>
      </c>
      <c r="B6" s="77" t="s">
        <v>46</v>
      </c>
      <c r="C6" s="78" t="s">
        <v>47</v>
      </c>
      <c r="D6" s="79">
        <v>2233483415.3594103</v>
      </c>
      <c r="E6" s="79">
        <v>2184929927.078733</v>
      </c>
      <c r="F6" s="80">
        <v>2203191014.3230443</v>
      </c>
      <c r="G6" s="80">
        <v>2216289371.8509288</v>
      </c>
      <c r="H6" s="80">
        <v>2357037827.1904774</v>
      </c>
      <c r="I6" s="80">
        <v>2333906345.6537232</v>
      </c>
      <c r="J6" s="80">
        <v>2284719903.7551908</v>
      </c>
      <c r="K6" s="80">
        <v>2294639541.9027171</v>
      </c>
      <c r="L6" s="80">
        <v>2580245100</v>
      </c>
      <c r="M6" s="80">
        <v>3076563478.4047318</v>
      </c>
      <c r="N6" s="80">
        <v>2885027777.0355263</v>
      </c>
      <c r="O6" s="81" t="s">
        <v>48</v>
      </c>
    </row>
    <row r="7" spans="1:15" s="67" customFormat="1" ht="18" customHeight="1" x14ac:dyDescent="0.2">
      <c r="A7" s="76" t="s">
        <v>45</v>
      </c>
      <c r="B7" s="77" t="s">
        <v>49</v>
      </c>
      <c r="C7" s="78" t="s">
        <v>47</v>
      </c>
      <c r="D7" s="79">
        <v>2151164616.7197452</v>
      </c>
      <c r="E7" s="79">
        <v>2129729041.4888654</v>
      </c>
      <c r="F7" s="79">
        <v>2147714384.9059482</v>
      </c>
      <c r="G7" s="79">
        <v>2215704159.1323872</v>
      </c>
      <c r="H7" s="80">
        <v>2395643110.5372167</v>
      </c>
      <c r="I7" s="79">
        <v>2342183438.9885306</v>
      </c>
      <c r="J7" s="79">
        <v>2239004330.5337095</v>
      </c>
      <c r="K7" s="79">
        <v>2300008724.3091617</v>
      </c>
      <c r="L7" s="79">
        <v>2647652606</v>
      </c>
      <c r="M7" s="79">
        <v>2962399729.0742555</v>
      </c>
      <c r="N7" s="79">
        <v>2810506805.8103552</v>
      </c>
      <c r="O7" s="81" t="s">
        <v>50</v>
      </c>
    </row>
    <row r="8" spans="1:15" s="67" customFormat="1" ht="18" customHeight="1" x14ac:dyDescent="0.2">
      <c r="A8" s="76" t="s">
        <v>45</v>
      </c>
      <c r="B8" s="77" t="s">
        <v>51</v>
      </c>
      <c r="C8" s="78" t="s">
        <v>47</v>
      </c>
      <c r="D8" s="79">
        <v>2063862647.1613276</v>
      </c>
      <c r="E8" s="79">
        <v>2089732073.1388152</v>
      </c>
      <c r="F8" s="82">
        <v>2143543640.0936975</v>
      </c>
      <c r="G8" s="82">
        <v>2171455647.2129812</v>
      </c>
      <c r="H8" s="80">
        <v>2296973920.3504834</v>
      </c>
      <c r="I8" s="79">
        <v>2322054950.9057074</v>
      </c>
      <c r="J8" s="82">
        <v>2234793350.7053113</v>
      </c>
      <c r="K8" s="82">
        <v>2298688502.4284501</v>
      </c>
      <c r="L8" s="82">
        <v>1719474082</v>
      </c>
      <c r="M8" s="82">
        <v>2477039021.4250603</v>
      </c>
      <c r="N8" s="82">
        <v>2275109443.3552418</v>
      </c>
      <c r="O8" s="81" t="s">
        <v>52</v>
      </c>
    </row>
    <row r="9" spans="1:15" s="67" customFormat="1" ht="18" customHeight="1" x14ac:dyDescent="0.2">
      <c r="A9" s="76" t="s">
        <v>45</v>
      </c>
      <c r="B9" s="77" t="s">
        <v>53</v>
      </c>
      <c r="C9" s="78" t="s">
        <v>47</v>
      </c>
      <c r="D9" s="79">
        <v>2144277709.6132584</v>
      </c>
      <c r="E9" s="79">
        <v>2176249655.0158057</v>
      </c>
      <c r="F9" s="82">
        <v>2247788147.1592698</v>
      </c>
      <c r="G9" s="82">
        <v>2257419576.2047453</v>
      </c>
      <c r="H9" s="80">
        <v>2403581565.532146</v>
      </c>
      <c r="I9" s="79">
        <v>2419206005.1111288</v>
      </c>
      <c r="J9" s="79">
        <v>2366115514.7901621</v>
      </c>
      <c r="K9" s="79">
        <v>2443850867</v>
      </c>
      <c r="L9" s="79">
        <v>1897429181</v>
      </c>
      <c r="M9" s="79">
        <v>2559959983</v>
      </c>
      <c r="N9" s="79">
        <v>2559929673</v>
      </c>
      <c r="O9" s="81" t="s">
        <v>54</v>
      </c>
    </row>
    <row r="10" spans="1:15" s="67" customFormat="1" ht="18" customHeight="1" x14ac:dyDescent="0.2">
      <c r="A10" s="76" t="s">
        <v>45</v>
      </c>
      <c r="B10" s="77" t="s">
        <v>55</v>
      </c>
      <c r="C10" s="78" t="s">
        <v>47</v>
      </c>
      <c r="D10" s="79">
        <v>2215480047.6157508</v>
      </c>
      <c r="E10" s="79">
        <v>2254541064.3820062</v>
      </c>
      <c r="F10" s="82">
        <v>2350025077.7722478</v>
      </c>
      <c r="G10" s="82">
        <v>2392846680.0987539</v>
      </c>
      <c r="H10" s="80">
        <v>2541859895.588623</v>
      </c>
      <c r="I10" s="79">
        <v>2516654043.4196973</v>
      </c>
      <c r="J10" s="79">
        <v>2470334688.280467</v>
      </c>
      <c r="K10" s="79">
        <v>2639622187</v>
      </c>
      <c r="L10" s="79">
        <v>2743780264</v>
      </c>
      <c r="M10" s="79">
        <v>2703576850.6429043</v>
      </c>
      <c r="N10" s="79">
        <v>2670478077.4435291</v>
      </c>
      <c r="O10" s="81" t="s">
        <v>56</v>
      </c>
    </row>
    <row r="11" spans="1:15" s="67" customFormat="1" ht="18" customHeight="1" x14ac:dyDescent="0.2">
      <c r="A11" s="76" t="s">
        <v>45</v>
      </c>
      <c r="B11" s="77" t="s">
        <v>57</v>
      </c>
      <c r="C11" s="78" t="s">
        <v>47</v>
      </c>
      <c r="D11" s="79">
        <v>2475099847.1038885</v>
      </c>
      <c r="E11" s="79">
        <v>2514463497.8371515</v>
      </c>
      <c r="F11" s="82">
        <v>2585257281.1850061</v>
      </c>
      <c r="G11" s="82">
        <v>2650271494.7183838</v>
      </c>
      <c r="H11" s="80">
        <v>2805880610.2992373</v>
      </c>
      <c r="I11" s="82">
        <v>2748576121.5855188</v>
      </c>
      <c r="J11" s="82">
        <v>2742455301.6450009</v>
      </c>
      <c r="K11" s="82">
        <v>3032549785</v>
      </c>
      <c r="L11" s="82">
        <v>3351326249.2236071</v>
      </c>
      <c r="M11" s="82">
        <v>2996565645.2635593</v>
      </c>
      <c r="N11" s="82">
        <v>2905427719.308311</v>
      </c>
      <c r="O11" s="81" t="s">
        <v>58</v>
      </c>
    </row>
    <row r="12" spans="1:15" s="67" customFormat="1" ht="18" customHeight="1" x14ac:dyDescent="0.2">
      <c r="A12" s="76" t="s">
        <v>45</v>
      </c>
      <c r="B12" s="77" t="s">
        <v>59</v>
      </c>
      <c r="C12" s="79">
        <v>2101520513.3331194</v>
      </c>
      <c r="D12" s="79">
        <v>2040085878.8222311</v>
      </c>
      <c r="E12" s="79">
        <v>2127534060.3729239</v>
      </c>
      <c r="F12" s="82">
        <v>2159770512.9180923</v>
      </c>
      <c r="G12" s="82">
        <v>2189301323.8639765</v>
      </c>
      <c r="H12" s="82">
        <v>2362821243.3854389</v>
      </c>
      <c r="I12" s="82">
        <v>2291926046.9326243</v>
      </c>
      <c r="J12" s="82">
        <v>2206859833.1253338</v>
      </c>
      <c r="K12" s="82">
        <v>2371793459</v>
      </c>
      <c r="L12" s="82">
        <v>2757527857.9577012</v>
      </c>
      <c r="M12" s="82">
        <v>2687489741.6372824</v>
      </c>
      <c r="N12" s="82">
        <v>2494831368.182766</v>
      </c>
      <c r="O12" s="81" t="s">
        <v>60</v>
      </c>
    </row>
    <row r="13" spans="1:15" s="67" customFormat="1" ht="18" customHeight="1" x14ac:dyDescent="0.2">
      <c r="A13" s="76" t="s">
        <v>45</v>
      </c>
      <c r="B13" s="77" t="s">
        <v>61</v>
      </c>
      <c r="C13" s="79">
        <v>1968851934.4546015</v>
      </c>
      <c r="D13" s="79">
        <v>1963926969.5921311</v>
      </c>
      <c r="E13" s="79">
        <v>2060254929.8955002</v>
      </c>
      <c r="F13" s="82">
        <v>2127035235.483773</v>
      </c>
      <c r="G13" s="82">
        <v>2088221458.8014481</v>
      </c>
      <c r="H13" s="82">
        <v>2253641934.4800296</v>
      </c>
      <c r="I13" s="82">
        <v>2246955348.3701844</v>
      </c>
      <c r="J13" s="82">
        <v>2229436884.2451191</v>
      </c>
      <c r="K13" s="82">
        <v>2315715526</v>
      </c>
      <c r="L13" s="82">
        <v>2654370480</v>
      </c>
      <c r="M13" s="82">
        <v>2719374926.1941719</v>
      </c>
      <c r="N13" s="82">
        <v>2646333657.5593004</v>
      </c>
      <c r="O13" s="81" t="s">
        <v>62</v>
      </c>
    </row>
    <row r="14" spans="1:15" s="67" customFormat="1" ht="18" customHeight="1" x14ac:dyDescent="0.2">
      <c r="A14" s="76" t="s">
        <v>45</v>
      </c>
      <c r="B14" s="77" t="s">
        <v>63</v>
      </c>
      <c r="C14" s="79">
        <v>2087108449.1301782</v>
      </c>
      <c r="D14" s="79">
        <v>2147250055.8580053</v>
      </c>
      <c r="E14" s="79">
        <v>2211531190.5493317</v>
      </c>
      <c r="F14" s="82">
        <v>2289539366.7164302</v>
      </c>
      <c r="G14" s="82">
        <v>2231856254.5676041</v>
      </c>
      <c r="H14" s="82">
        <v>2450921317.7562323</v>
      </c>
      <c r="I14" s="82">
        <v>2386062307.3640461</v>
      </c>
      <c r="J14" s="82">
        <v>2332426903.8848257</v>
      </c>
      <c r="K14" s="82">
        <v>2506902588</v>
      </c>
      <c r="L14" s="82">
        <v>2773103888</v>
      </c>
      <c r="M14" s="82">
        <v>2590950118.5090194</v>
      </c>
      <c r="N14" s="82">
        <v>2112305621.5268373</v>
      </c>
      <c r="O14" s="81" t="s">
        <v>64</v>
      </c>
    </row>
    <row r="15" spans="1:15" s="67" customFormat="1" ht="18" customHeight="1" x14ac:dyDescent="0.2">
      <c r="A15" s="76" t="s">
        <v>45</v>
      </c>
      <c r="B15" s="77" t="s">
        <v>65</v>
      </c>
      <c r="C15" s="79">
        <v>2043730088.2945538</v>
      </c>
      <c r="D15" s="79">
        <v>2053589175.782356</v>
      </c>
      <c r="E15" s="79">
        <v>2106408086.8742044</v>
      </c>
      <c r="F15" s="82">
        <v>2187467919.024837</v>
      </c>
      <c r="G15" s="82">
        <v>2196805755.5366116</v>
      </c>
      <c r="H15" s="82">
        <v>2347668905.1697721</v>
      </c>
      <c r="I15" s="82">
        <v>2347186982.5898676</v>
      </c>
      <c r="J15" s="82">
        <v>2313869300.1071324</v>
      </c>
      <c r="K15" s="82">
        <v>2147205873</v>
      </c>
      <c r="L15" s="82">
        <v>2607311201</v>
      </c>
      <c r="M15" s="82">
        <v>2300097588.2251053</v>
      </c>
      <c r="N15" s="82">
        <v>1016890464.825657</v>
      </c>
      <c r="O15" s="81" t="s">
        <v>66</v>
      </c>
    </row>
    <row r="16" spans="1:15" s="67" customFormat="1" ht="18" customHeight="1" x14ac:dyDescent="0.2">
      <c r="A16" s="76" t="s">
        <v>45</v>
      </c>
      <c r="B16" s="77" t="s">
        <v>67</v>
      </c>
      <c r="C16" s="79">
        <v>2184431220.0201645</v>
      </c>
      <c r="D16" s="79">
        <v>2121411750.6635733</v>
      </c>
      <c r="E16" s="79">
        <v>2124375172.5550845</v>
      </c>
      <c r="F16" s="82">
        <v>2273005220.2520232</v>
      </c>
      <c r="G16" s="82">
        <v>2258138211.4190083</v>
      </c>
      <c r="H16" s="82">
        <v>2381600300.3617821</v>
      </c>
      <c r="I16" s="82">
        <v>2393106752.4584923</v>
      </c>
      <c r="J16" s="82">
        <v>2325790753.0169153</v>
      </c>
      <c r="K16" s="82">
        <v>2576165291</v>
      </c>
      <c r="L16" s="82">
        <v>2970227299</v>
      </c>
      <c r="M16" s="82">
        <v>2355204012.7186537</v>
      </c>
      <c r="N16" s="82">
        <v>1793561199.0527415</v>
      </c>
      <c r="O16" s="81" t="s">
        <v>68</v>
      </c>
    </row>
    <row r="17" spans="1:15" s="67" customFormat="1" ht="18" customHeight="1" x14ac:dyDescent="0.2">
      <c r="A17" s="84" t="s">
        <v>45</v>
      </c>
      <c r="B17" s="77" t="s">
        <v>69</v>
      </c>
      <c r="C17" s="79">
        <v>2188646367.4487243</v>
      </c>
      <c r="D17" s="79">
        <v>2130050640.1755707</v>
      </c>
      <c r="E17" s="85">
        <v>2194334901.5051599</v>
      </c>
      <c r="F17" s="86">
        <v>2225739575.2087693</v>
      </c>
      <c r="G17" s="86">
        <v>2298571772.0982585</v>
      </c>
      <c r="H17" s="86">
        <v>2332904189.0432644</v>
      </c>
      <c r="I17" s="86">
        <v>2377342465.9902377</v>
      </c>
      <c r="J17" s="86">
        <v>2289245361.400435</v>
      </c>
      <c r="K17" s="86">
        <v>2600410001</v>
      </c>
      <c r="L17" s="86">
        <v>2926275000</v>
      </c>
      <c r="M17" s="86">
        <v>2393641680.7710199</v>
      </c>
      <c r="N17" s="86">
        <v>2625717643.21385</v>
      </c>
      <c r="O17" s="87" t="s">
        <v>70</v>
      </c>
    </row>
    <row r="18" spans="1:15" s="67" customFormat="1" ht="18" customHeight="1" x14ac:dyDescent="0.2">
      <c r="A18" s="76" t="s">
        <v>45</v>
      </c>
      <c r="B18" s="88" t="s">
        <v>71</v>
      </c>
      <c r="C18" s="89" t="s">
        <v>72</v>
      </c>
      <c r="D18" s="90">
        <f>ROUND(SUM(D6:D17),0)</f>
        <v>25739682754</v>
      </c>
      <c r="E18" s="90">
        <f t="shared" ref="E18" si="0">ROUND(SUM(E6:E17),0)</f>
        <v>26174083601</v>
      </c>
      <c r="F18" s="90">
        <f t="shared" ref="F18:L18" si="1">ROUND(SUM(F6:F17),0)</f>
        <v>26940077375</v>
      </c>
      <c r="G18" s="90">
        <f t="shared" si="1"/>
        <v>27166881706</v>
      </c>
      <c r="H18" s="90">
        <f t="shared" si="1"/>
        <v>28930534820</v>
      </c>
      <c r="I18" s="90">
        <f t="shared" si="1"/>
        <v>28725160809</v>
      </c>
      <c r="J18" s="90">
        <f t="shared" si="1"/>
        <v>28035052125</v>
      </c>
      <c r="K18" s="90">
        <f t="shared" si="1"/>
        <v>29527552346</v>
      </c>
      <c r="L18" s="90">
        <f t="shared" si="1"/>
        <v>31628723208</v>
      </c>
      <c r="M18" s="90">
        <f>ROUND(SUM(M6:M17),0)</f>
        <v>31822862776</v>
      </c>
      <c r="N18" s="90">
        <f>ROUND(SUM(N6:N17),0)</f>
        <v>28796119450</v>
      </c>
      <c r="O18" s="91" t="s">
        <v>71</v>
      </c>
    </row>
    <row r="19" spans="1:15" s="67" customFormat="1" ht="18" customHeight="1" x14ac:dyDescent="0.2">
      <c r="A19" s="76" t="s">
        <v>45</v>
      </c>
      <c r="B19" s="92" t="s">
        <v>73</v>
      </c>
      <c r="C19" s="93" t="s">
        <v>72</v>
      </c>
      <c r="D19" s="93" t="s">
        <v>72</v>
      </c>
      <c r="E19" s="94">
        <f t="shared" ref="E19:M19" si="2">E18-D18</f>
        <v>434400847</v>
      </c>
      <c r="F19" s="94">
        <f t="shared" si="2"/>
        <v>765993774</v>
      </c>
      <c r="G19" s="94">
        <f t="shared" si="2"/>
        <v>226804331</v>
      </c>
      <c r="H19" s="94">
        <f t="shared" si="2"/>
        <v>1763653114</v>
      </c>
      <c r="I19" s="94">
        <f t="shared" si="2"/>
        <v>-205374011</v>
      </c>
      <c r="J19" s="94">
        <f t="shared" si="2"/>
        <v>-690108684</v>
      </c>
      <c r="K19" s="94">
        <f t="shared" si="2"/>
        <v>1492500221</v>
      </c>
      <c r="L19" s="94">
        <f t="shared" si="2"/>
        <v>2101170862</v>
      </c>
      <c r="M19" s="94">
        <f t="shared" si="2"/>
        <v>194139568</v>
      </c>
      <c r="N19" s="94">
        <f>N18-M18</f>
        <v>-3026743326</v>
      </c>
      <c r="O19" s="96" t="s">
        <v>74</v>
      </c>
    </row>
    <row r="20" spans="1:15" s="67" customFormat="1" ht="18" customHeight="1" x14ac:dyDescent="0.2">
      <c r="A20" s="84" t="s">
        <v>45</v>
      </c>
      <c r="B20" s="97" t="s">
        <v>75</v>
      </c>
      <c r="C20" s="98" t="s">
        <v>72</v>
      </c>
      <c r="D20" s="98" t="s">
        <v>72</v>
      </c>
      <c r="E20" s="99">
        <f t="shared" ref="E20:N20" si="3">(E19/D18)*100</f>
        <v>1.6876697788067849</v>
      </c>
      <c r="F20" s="99">
        <f t="shared" si="3"/>
        <v>2.9265352158145266</v>
      </c>
      <c r="G20" s="99">
        <f t="shared" si="3"/>
        <v>0.84188448252368842</v>
      </c>
      <c r="H20" s="99">
        <f t="shared" si="3"/>
        <v>6.4919232655637638</v>
      </c>
      <c r="I20" s="99">
        <f t="shared" si="3"/>
        <v>-0.70988667260317173</v>
      </c>
      <c r="J20" s="99">
        <f t="shared" si="3"/>
        <v>-2.4024536836840933</v>
      </c>
      <c r="K20" s="99">
        <f t="shared" si="3"/>
        <v>5.3236934047612374</v>
      </c>
      <c r="L20" s="99">
        <f t="shared" si="3"/>
        <v>7.1159669361644156</v>
      </c>
      <c r="M20" s="99">
        <f t="shared" si="3"/>
        <v>0.6138077933885594</v>
      </c>
      <c r="N20" s="99">
        <f t="shared" si="3"/>
        <v>-9.5112226304249834</v>
      </c>
      <c r="O20" s="87" t="s">
        <v>76</v>
      </c>
    </row>
    <row r="21" spans="1:15" s="67" customFormat="1" ht="18" customHeight="1" x14ac:dyDescent="0.2">
      <c r="A21" s="76"/>
      <c r="B21" s="88" t="s">
        <v>86</v>
      </c>
      <c r="C21" s="88"/>
      <c r="D21" s="80">
        <f t="shared" ref="D21:N21" si="4">ROUND(SUM(D6:D17),0)</f>
        <v>25739682754</v>
      </c>
      <c r="E21" s="80">
        <f t="shared" si="4"/>
        <v>26174083601</v>
      </c>
      <c r="F21" s="80">
        <f t="shared" si="4"/>
        <v>26940077375</v>
      </c>
      <c r="G21" s="80">
        <f t="shared" si="4"/>
        <v>27166881706</v>
      </c>
      <c r="H21" s="80">
        <f t="shared" si="4"/>
        <v>28930534820</v>
      </c>
      <c r="I21" s="80">
        <f t="shared" si="4"/>
        <v>28725160809</v>
      </c>
      <c r="J21" s="80">
        <f t="shared" si="4"/>
        <v>28035052125</v>
      </c>
      <c r="K21" s="80">
        <f t="shared" si="4"/>
        <v>29527552346</v>
      </c>
      <c r="L21" s="80">
        <f t="shared" si="4"/>
        <v>31628723208</v>
      </c>
      <c r="M21" s="80">
        <f t="shared" si="4"/>
        <v>31822862776</v>
      </c>
      <c r="N21" s="80">
        <f t="shared" si="4"/>
        <v>28796119450</v>
      </c>
      <c r="O21" s="100" t="s">
        <v>77</v>
      </c>
    </row>
    <row r="22" spans="1:15" s="67" customFormat="1" ht="18" customHeight="1" x14ac:dyDescent="0.2">
      <c r="A22" s="76"/>
      <c r="B22" s="92" t="s">
        <v>73</v>
      </c>
      <c r="C22" s="93" t="s">
        <v>72</v>
      </c>
      <c r="D22" s="93" t="s">
        <v>72</v>
      </c>
      <c r="E22" s="94">
        <f t="shared" ref="E22:N22" si="5">E21-D21</f>
        <v>434400847</v>
      </c>
      <c r="F22" s="94">
        <f t="shared" si="5"/>
        <v>765993774</v>
      </c>
      <c r="G22" s="94">
        <f t="shared" si="5"/>
        <v>226804331</v>
      </c>
      <c r="H22" s="94">
        <f t="shared" si="5"/>
        <v>1763653114</v>
      </c>
      <c r="I22" s="94">
        <f t="shared" si="5"/>
        <v>-205374011</v>
      </c>
      <c r="J22" s="94">
        <f t="shared" si="5"/>
        <v>-690108684</v>
      </c>
      <c r="K22" s="94">
        <f t="shared" si="5"/>
        <v>1492500221</v>
      </c>
      <c r="L22" s="94">
        <f t="shared" si="5"/>
        <v>2101170862</v>
      </c>
      <c r="M22" s="94">
        <f t="shared" si="5"/>
        <v>194139568</v>
      </c>
      <c r="N22" s="94">
        <f t="shared" si="5"/>
        <v>-3026743326</v>
      </c>
      <c r="O22" s="101" t="s">
        <v>74</v>
      </c>
    </row>
    <row r="23" spans="1:15" s="67" customFormat="1" ht="18" customHeight="1" x14ac:dyDescent="0.2">
      <c r="A23" s="84"/>
      <c r="B23" s="97" t="s">
        <v>75</v>
      </c>
      <c r="C23" s="98" t="s">
        <v>72</v>
      </c>
      <c r="D23" s="98" t="s">
        <v>72</v>
      </c>
      <c r="E23" s="102">
        <f>(E22/D21)*100</f>
        <v>1.6876697788067849</v>
      </c>
      <c r="F23" s="102">
        <f t="shared" ref="F23:N23" si="6">(F22/E21)*100</f>
        <v>2.9265352158145266</v>
      </c>
      <c r="G23" s="102">
        <f t="shared" si="6"/>
        <v>0.84188448252368842</v>
      </c>
      <c r="H23" s="102">
        <f t="shared" si="6"/>
        <v>6.4919232655637638</v>
      </c>
      <c r="I23" s="102">
        <f t="shared" si="6"/>
        <v>-0.70988667260317173</v>
      </c>
      <c r="J23" s="102">
        <f t="shared" si="6"/>
        <v>-2.4024536836840933</v>
      </c>
      <c r="K23" s="102">
        <f t="shared" si="6"/>
        <v>5.3236934047612374</v>
      </c>
      <c r="L23" s="102">
        <f t="shared" si="6"/>
        <v>7.1159669361644156</v>
      </c>
      <c r="M23" s="102">
        <f t="shared" si="6"/>
        <v>0.6138077933885594</v>
      </c>
      <c r="N23" s="102">
        <f t="shared" si="6"/>
        <v>-9.5112226304249834</v>
      </c>
      <c r="O23" s="103" t="s">
        <v>76</v>
      </c>
    </row>
    <row r="24" spans="1:15" s="67" customFormat="1" ht="18" customHeight="1" x14ac:dyDescent="0.2">
      <c r="A24" s="76"/>
      <c r="B24" s="88" t="s">
        <v>87</v>
      </c>
      <c r="C24" s="80">
        <f t="shared" ref="C24:N24" si="7">(SUM(C12:C17))</f>
        <v>12574288572.681341</v>
      </c>
      <c r="D24" s="80">
        <f t="shared" si="7"/>
        <v>12456314470.893867</v>
      </c>
      <c r="E24" s="80">
        <f t="shared" si="7"/>
        <v>12824438341.752205</v>
      </c>
      <c r="F24" s="80">
        <f t="shared" si="7"/>
        <v>13262557829.603926</v>
      </c>
      <c r="G24" s="80">
        <f t="shared" si="7"/>
        <v>13262894776.286907</v>
      </c>
      <c r="H24" s="80">
        <f t="shared" si="7"/>
        <v>14129557890.19652</v>
      </c>
      <c r="I24" s="80">
        <f t="shared" si="7"/>
        <v>14042579903.705452</v>
      </c>
      <c r="J24" s="80">
        <f t="shared" si="7"/>
        <v>13697629035.77976</v>
      </c>
      <c r="K24" s="80">
        <f t="shared" si="7"/>
        <v>14518192738</v>
      </c>
      <c r="L24" s="80">
        <f t="shared" si="7"/>
        <v>16688815725.957701</v>
      </c>
      <c r="M24" s="80">
        <f t="shared" si="7"/>
        <v>15046758068.055252</v>
      </c>
      <c r="N24" s="80">
        <f t="shared" si="7"/>
        <v>12689639954.361153</v>
      </c>
      <c r="O24" s="100" t="s">
        <v>78</v>
      </c>
    </row>
    <row r="25" spans="1:15" s="67" customFormat="1" ht="18" customHeight="1" x14ac:dyDescent="0.2">
      <c r="A25" s="76"/>
      <c r="B25" s="92" t="s">
        <v>73</v>
      </c>
      <c r="C25" s="93" t="s">
        <v>72</v>
      </c>
      <c r="D25" s="94">
        <f t="shared" ref="D25:N25" si="8">+D24-C24</f>
        <v>-117974101.78747368</v>
      </c>
      <c r="E25" s="94">
        <f t="shared" si="8"/>
        <v>368123870.8583374</v>
      </c>
      <c r="F25" s="94">
        <f t="shared" si="8"/>
        <v>438119487.85172081</v>
      </c>
      <c r="G25" s="94">
        <f t="shared" si="8"/>
        <v>336946.68298149109</v>
      </c>
      <c r="H25" s="94">
        <f t="shared" si="8"/>
        <v>866663113.90961266</v>
      </c>
      <c r="I25" s="94">
        <f t="shared" si="8"/>
        <v>-86977986.491067886</v>
      </c>
      <c r="J25" s="94">
        <f t="shared" si="8"/>
        <v>-344950867.9256916</v>
      </c>
      <c r="K25" s="94">
        <f t="shared" si="8"/>
        <v>820563702.22023964</v>
      </c>
      <c r="L25" s="94">
        <f t="shared" si="8"/>
        <v>2170622987.9577007</v>
      </c>
      <c r="M25" s="94">
        <f t="shared" si="8"/>
        <v>-1642057657.9024487</v>
      </c>
      <c r="N25" s="94">
        <f t="shared" si="8"/>
        <v>-2357118113.6940994</v>
      </c>
      <c r="O25" s="101" t="s">
        <v>74</v>
      </c>
    </row>
    <row r="26" spans="1:15" s="67" customFormat="1" ht="18" customHeight="1" x14ac:dyDescent="0.2">
      <c r="A26" s="84"/>
      <c r="B26" s="97" t="s">
        <v>75</v>
      </c>
      <c r="C26" s="98" t="s">
        <v>72</v>
      </c>
      <c r="D26" s="102">
        <f t="shared" ref="D26:N26" si="9">(D25/C24)*100</f>
        <v>-0.9382169106869549</v>
      </c>
      <c r="E26" s="102">
        <f t="shared" si="9"/>
        <v>2.9553193419973183</v>
      </c>
      <c r="F26" s="102">
        <f t="shared" si="9"/>
        <v>3.4162859703987665</v>
      </c>
      <c r="G26" s="102">
        <f t="shared" si="9"/>
        <v>2.540585966225745E-3</v>
      </c>
      <c r="H26" s="102">
        <f t="shared" si="9"/>
        <v>6.5344943809638245</v>
      </c>
      <c r="I26" s="102">
        <f t="shared" si="9"/>
        <v>-0.61557472050428153</v>
      </c>
      <c r="J26" s="102">
        <f t="shared" si="9"/>
        <v>-2.4564636291274979</v>
      </c>
      <c r="K26" s="102">
        <f t="shared" si="9"/>
        <v>5.9905528181324978</v>
      </c>
      <c r="L26" s="102">
        <f t="shared" si="9"/>
        <v>14.951055046102949</v>
      </c>
      <c r="M26" s="102">
        <f t="shared" si="9"/>
        <v>-9.8392701127881725</v>
      </c>
      <c r="N26" s="102">
        <f t="shared" si="9"/>
        <v>-15.665288848488476</v>
      </c>
      <c r="O26" s="103" t="s">
        <v>76</v>
      </c>
    </row>
    <row r="27" spans="1:15" s="67" customFormat="1" x14ac:dyDescent="0.25">
      <c r="B27" s="104" t="s">
        <v>79</v>
      </c>
      <c r="C27" s="104"/>
      <c r="O27" s="105"/>
    </row>
    <row r="28" spans="1:15" s="67" customFormat="1" x14ac:dyDescent="0.25">
      <c r="B28" s="69"/>
      <c r="C28" s="69"/>
      <c r="O28" s="70"/>
    </row>
    <row r="29" spans="1:15" s="67" customFormat="1" ht="14.25" x14ac:dyDescent="0.2">
      <c r="B29" s="145" t="s">
        <v>80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</row>
    <row r="30" spans="1:15" s="67" customFormat="1" x14ac:dyDescent="0.25">
      <c r="B30" s="104" t="s">
        <v>42</v>
      </c>
      <c r="C30" s="104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70"/>
    </row>
    <row r="31" spans="1:15" s="67" customFormat="1" ht="18" customHeight="1" x14ac:dyDescent="0.25">
      <c r="A31" s="71"/>
      <c r="B31" s="72" t="s">
        <v>43</v>
      </c>
      <c r="C31" s="72"/>
      <c r="D31" s="107">
        <v>2010</v>
      </c>
      <c r="E31" s="107">
        <v>2011</v>
      </c>
      <c r="F31" s="107">
        <v>2012</v>
      </c>
      <c r="G31" s="107">
        <v>2013</v>
      </c>
      <c r="H31" s="107">
        <v>2014</v>
      </c>
      <c r="I31" s="107">
        <v>2015</v>
      </c>
      <c r="J31" s="107">
        <v>2016</v>
      </c>
      <c r="K31" s="107">
        <v>2017</v>
      </c>
      <c r="L31" s="107">
        <v>2018</v>
      </c>
      <c r="M31" s="107">
        <v>2019</v>
      </c>
      <c r="N31" s="107">
        <v>2020</v>
      </c>
      <c r="O31" s="74" t="s">
        <v>44</v>
      </c>
    </row>
    <row r="32" spans="1:15" s="67" customFormat="1" ht="18" customHeight="1" x14ac:dyDescent="0.2">
      <c r="A32" s="76" t="s">
        <v>45</v>
      </c>
      <c r="B32" s="77" t="s">
        <v>46</v>
      </c>
      <c r="C32" s="77"/>
      <c r="D32" s="108" t="s">
        <v>72</v>
      </c>
      <c r="E32" s="109">
        <f t="shared" ref="E32:N43" si="10">((E6-D6)/D6)*100</f>
        <v>-2.173890701259769</v>
      </c>
      <c r="F32" s="109">
        <f t="shared" si="10"/>
        <v>0.8357745032458106</v>
      </c>
      <c r="G32" s="109">
        <f t="shared" si="10"/>
        <v>0.59451756305883008</v>
      </c>
      <c r="H32" s="109">
        <f t="shared" si="10"/>
        <v>6.3506353063455272</v>
      </c>
      <c r="I32" s="109">
        <f t="shared" si="10"/>
        <v>-0.98137930880499291</v>
      </c>
      <c r="J32" s="109">
        <f t="shared" si="10"/>
        <v>-2.1074728208408615</v>
      </c>
      <c r="K32" s="109">
        <f t="shared" si="10"/>
        <v>0.43417305251388744</v>
      </c>
      <c r="L32" s="109">
        <f t="shared" si="10"/>
        <v>12.446641526122161</v>
      </c>
      <c r="M32" s="109">
        <f t="shared" si="10"/>
        <v>19.235319094481827</v>
      </c>
      <c r="N32" s="109">
        <f t="shared" si="10"/>
        <v>-6.2256378818005436</v>
      </c>
      <c r="O32" s="81" t="s">
        <v>48</v>
      </c>
    </row>
    <row r="33" spans="1:15" s="67" customFormat="1" ht="18" customHeight="1" x14ac:dyDescent="0.2">
      <c r="A33" s="76" t="s">
        <v>45</v>
      </c>
      <c r="B33" s="77" t="s">
        <v>49</v>
      </c>
      <c r="C33" s="77"/>
      <c r="D33" s="108" t="s">
        <v>72</v>
      </c>
      <c r="E33" s="109">
        <f t="shared" si="10"/>
        <v>-0.99646373244862751</v>
      </c>
      <c r="F33" s="109">
        <f t="shared" si="10"/>
        <v>0.84448974807187072</v>
      </c>
      <c r="G33" s="109">
        <f t="shared" si="10"/>
        <v>3.1656804416950615</v>
      </c>
      <c r="H33" s="109">
        <f t="shared" si="10"/>
        <v>8.1210729628854867</v>
      </c>
      <c r="I33" s="109">
        <f t="shared" si="10"/>
        <v>-2.2315373819056812</v>
      </c>
      <c r="J33" s="109">
        <f t="shared" si="10"/>
        <v>-4.4052530957771143</v>
      </c>
      <c r="K33" s="109">
        <f t="shared" si="10"/>
        <v>2.7246215178561344</v>
      </c>
      <c r="L33" s="109">
        <f t="shared" si="10"/>
        <v>15.114894044380542</v>
      </c>
      <c r="M33" s="109">
        <f t="shared" si="10"/>
        <v>11.887780230721685</v>
      </c>
      <c r="N33" s="109">
        <f t="shared" si="10"/>
        <v>-5.1273608275466103</v>
      </c>
      <c r="O33" s="81" t="s">
        <v>50</v>
      </c>
    </row>
    <row r="34" spans="1:15" s="67" customFormat="1" ht="18" customHeight="1" x14ac:dyDescent="0.2">
      <c r="A34" s="76" t="s">
        <v>45</v>
      </c>
      <c r="B34" s="77" t="s">
        <v>51</v>
      </c>
      <c r="C34" s="77"/>
      <c r="D34" s="108" t="s">
        <v>72</v>
      </c>
      <c r="E34" s="109">
        <f t="shared" si="10"/>
        <v>1.2534470747396305</v>
      </c>
      <c r="F34" s="109">
        <f t="shared" si="10"/>
        <v>2.5750462294458853</v>
      </c>
      <c r="G34" s="109">
        <f t="shared" si="10"/>
        <v>1.3021431706453896</v>
      </c>
      <c r="H34" s="109">
        <f t="shared" si="10"/>
        <v>5.7803747130917609</v>
      </c>
      <c r="I34" s="109">
        <f t="shared" si="10"/>
        <v>1.0919162091051062</v>
      </c>
      <c r="J34" s="109">
        <f t="shared" si="10"/>
        <v>-3.7579472512638024</v>
      </c>
      <c r="K34" s="109">
        <f t="shared" si="10"/>
        <v>2.8591078321838213</v>
      </c>
      <c r="L34" s="109">
        <f t="shared" si="10"/>
        <v>-25.197603756078252</v>
      </c>
      <c r="M34" s="109">
        <f t="shared" si="10"/>
        <v>44.057944656188205</v>
      </c>
      <c r="N34" s="109">
        <f t="shared" si="10"/>
        <v>-8.1520547848958298</v>
      </c>
      <c r="O34" s="81" t="s">
        <v>52</v>
      </c>
    </row>
    <row r="35" spans="1:15" s="67" customFormat="1" ht="18" customHeight="1" x14ac:dyDescent="0.2">
      <c r="A35" s="76" t="s">
        <v>45</v>
      </c>
      <c r="B35" s="77" t="s">
        <v>53</v>
      </c>
      <c r="C35" s="77"/>
      <c r="D35" s="108" t="s">
        <v>72</v>
      </c>
      <c r="E35" s="109">
        <f t="shared" si="10"/>
        <v>1.4910356647933358</v>
      </c>
      <c r="F35" s="109">
        <f t="shared" si="10"/>
        <v>3.2872373800764376</v>
      </c>
      <c r="G35" s="109">
        <f t="shared" si="10"/>
        <v>0.42848473320973673</v>
      </c>
      <c r="H35" s="109">
        <f t="shared" si="10"/>
        <v>6.4747373890118141</v>
      </c>
      <c r="I35" s="109">
        <f t="shared" si="10"/>
        <v>0.65004823647512144</v>
      </c>
      <c r="J35" s="109">
        <f t="shared" si="10"/>
        <v>-2.1945419368503907</v>
      </c>
      <c r="K35" s="109">
        <f t="shared" si="10"/>
        <v>3.2853574444666043</v>
      </c>
      <c r="L35" s="109">
        <f t="shared" si="10"/>
        <v>-22.359043809852903</v>
      </c>
      <c r="M35" s="109">
        <f t="shared" si="10"/>
        <v>34.917287487421646</v>
      </c>
      <c r="N35" s="109">
        <f t="shared" si="10"/>
        <v>-1.1840028829075645E-3</v>
      </c>
      <c r="O35" s="81" t="s">
        <v>54</v>
      </c>
    </row>
    <row r="36" spans="1:15" s="67" customFormat="1" ht="18" customHeight="1" x14ac:dyDescent="0.2">
      <c r="A36" s="76" t="s">
        <v>45</v>
      </c>
      <c r="B36" s="77" t="s">
        <v>55</v>
      </c>
      <c r="C36" s="77"/>
      <c r="D36" s="108" t="s">
        <v>72</v>
      </c>
      <c r="E36" s="109">
        <f t="shared" si="10"/>
        <v>1.7630949467720081</v>
      </c>
      <c r="F36" s="109">
        <f t="shared" si="10"/>
        <v>4.235186260242938</v>
      </c>
      <c r="G36" s="109">
        <f t="shared" si="10"/>
        <v>1.8221763985216581</v>
      </c>
      <c r="H36" s="109">
        <f t="shared" si="10"/>
        <v>6.2274451902501031</v>
      </c>
      <c r="I36" s="109">
        <f t="shared" si="10"/>
        <v>-0.99163027091580902</v>
      </c>
      <c r="J36" s="109">
        <f t="shared" si="10"/>
        <v>-1.8405134094748383</v>
      </c>
      <c r="K36" s="109">
        <f t="shared" si="10"/>
        <v>6.8528163217175004</v>
      </c>
      <c r="L36" s="109">
        <f t="shared" si="10"/>
        <v>3.945946412822753</v>
      </c>
      <c r="M36" s="109">
        <f t="shared" si="10"/>
        <v>-1.4652563065850421</v>
      </c>
      <c r="N36" s="109">
        <f t="shared" si="10"/>
        <v>-1.2242586406043661</v>
      </c>
      <c r="O36" s="81" t="s">
        <v>56</v>
      </c>
    </row>
    <row r="37" spans="1:15" s="67" customFormat="1" ht="18" customHeight="1" x14ac:dyDescent="0.2">
      <c r="A37" s="76" t="s">
        <v>45</v>
      </c>
      <c r="B37" s="77" t="s">
        <v>57</v>
      </c>
      <c r="C37" s="77"/>
      <c r="D37" s="108" t="s">
        <v>72</v>
      </c>
      <c r="E37" s="109">
        <f t="shared" si="10"/>
        <v>1.5903863748899818</v>
      </c>
      <c r="F37" s="109">
        <f t="shared" si="10"/>
        <v>2.8154627581091876</v>
      </c>
      <c r="G37" s="109">
        <f t="shared" si="10"/>
        <v>2.5148063214651133</v>
      </c>
      <c r="H37" s="109">
        <f t="shared" si="10"/>
        <v>5.8714405633898421</v>
      </c>
      <c r="I37" s="109">
        <f t="shared" si="10"/>
        <v>-2.0422996083075358</v>
      </c>
      <c r="J37" s="109">
        <f t="shared" si="10"/>
        <v>-0.2226905739465968</v>
      </c>
      <c r="K37" s="109">
        <f t="shared" si="10"/>
        <v>10.577911085040924</v>
      </c>
      <c r="L37" s="109">
        <f t="shared" si="10"/>
        <v>10.511829543586769</v>
      </c>
      <c r="M37" s="109">
        <f t="shared" si="10"/>
        <v>-10.585677954876347</v>
      </c>
      <c r="N37" s="109">
        <f t="shared" si="10"/>
        <v>-3.0414126284636236</v>
      </c>
      <c r="O37" s="81" t="s">
        <v>58</v>
      </c>
    </row>
    <row r="38" spans="1:15" s="67" customFormat="1" ht="18" customHeight="1" x14ac:dyDescent="0.2">
      <c r="A38" s="76" t="s">
        <v>45</v>
      </c>
      <c r="B38" s="77" t="s">
        <v>59</v>
      </c>
      <c r="C38" s="77"/>
      <c r="D38" s="108" t="s">
        <v>72</v>
      </c>
      <c r="E38" s="109">
        <f t="shared" si="10"/>
        <v>4.2864951156457103</v>
      </c>
      <c r="F38" s="109">
        <f t="shared" si="10"/>
        <v>1.5152026538892565</v>
      </c>
      <c r="G38" s="109">
        <f t="shared" si="10"/>
        <v>1.3673124421902023</v>
      </c>
      <c r="H38" s="109">
        <f t="shared" si="10"/>
        <v>7.9258125699760189</v>
      </c>
      <c r="I38" s="109">
        <f t="shared" si="10"/>
        <v>-3.0004468874351358</v>
      </c>
      <c r="J38" s="109">
        <f t="shared" si="10"/>
        <v>-3.7115601492089172</v>
      </c>
      <c r="K38" s="109">
        <f t="shared" si="10"/>
        <v>7.4736792703816084</v>
      </c>
      <c r="L38" s="109">
        <f t="shared" si="10"/>
        <v>16.263405967918271</v>
      </c>
      <c r="M38" s="109">
        <f t="shared" si="10"/>
        <v>-2.5398878969908552</v>
      </c>
      <c r="N38" s="109">
        <f t="shared" si="10"/>
        <v>-7.1687110268612368</v>
      </c>
      <c r="O38" s="81" t="s">
        <v>60</v>
      </c>
    </row>
    <row r="39" spans="1:15" s="67" customFormat="1" ht="18" customHeight="1" x14ac:dyDescent="0.2">
      <c r="A39" s="76" t="s">
        <v>45</v>
      </c>
      <c r="B39" s="77" t="s">
        <v>61</v>
      </c>
      <c r="C39" s="77"/>
      <c r="D39" s="108" t="s">
        <v>72</v>
      </c>
      <c r="E39" s="109">
        <f t="shared" si="10"/>
        <v>4.9048646815708459</v>
      </c>
      <c r="F39" s="109">
        <f t="shared" si="10"/>
        <v>3.2413612810362271</v>
      </c>
      <c r="G39" s="109">
        <f t="shared" si="10"/>
        <v>-1.8247829671470899</v>
      </c>
      <c r="H39" s="109">
        <f t="shared" si="10"/>
        <v>7.9215963891840238</v>
      </c>
      <c r="I39" s="109">
        <f t="shared" si="10"/>
        <v>-0.29670135293200073</v>
      </c>
      <c r="J39" s="109">
        <f t="shared" si="10"/>
        <v>-0.7796534157998396</v>
      </c>
      <c r="K39" s="109">
        <f t="shared" si="10"/>
        <v>3.8699746274312941</v>
      </c>
      <c r="L39" s="109">
        <f t="shared" si="10"/>
        <v>14.624203629405558</v>
      </c>
      <c r="M39" s="109">
        <f t="shared" si="10"/>
        <v>2.4489590539061417</v>
      </c>
      <c r="N39" s="109">
        <f t="shared" si="10"/>
        <v>-2.6859580093685143</v>
      </c>
      <c r="O39" s="81" t="s">
        <v>62</v>
      </c>
    </row>
    <row r="40" spans="1:15" s="67" customFormat="1" ht="18" customHeight="1" x14ac:dyDescent="0.2">
      <c r="A40" s="76" t="s">
        <v>45</v>
      </c>
      <c r="B40" s="77" t="s">
        <v>63</v>
      </c>
      <c r="C40" s="77"/>
      <c r="D40" s="108" t="s">
        <v>72</v>
      </c>
      <c r="E40" s="109">
        <f t="shared" si="10"/>
        <v>2.9936492266449477</v>
      </c>
      <c r="F40" s="109">
        <f t="shared" si="10"/>
        <v>3.5273378236967905</v>
      </c>
      <c r="G40" s="109">
        <f t="shared" si="10"/>
        <v>-2.5194199753618141</v>
      </c>
      <c r="H40" s="109">
        <f t="shared" si="10"/>
        <v>9.815375104928945</v>
      </c>
      <c r="I40" s="109">
        <f t="shared" si="10"/>
        <v>-2.6463114063393616</v>
      </c>
      <c r="J40" s="109">
        <f t="shared" si="10"/>
        <v>-2.2478626527767842</v>
      </c>
      <c r="K40" s="109">
        <f t="shared" si="10"/>
        <v>7.4804352421322369</v>
      </c>
      <c r="L40" s="109">
        <f t="shared" si="10"/>
        <v>10.618733303569433</v>
      </c>
      <c r="M40" s="109">
        <f t="shared" si="10"/>
        <v>-6.5685880099628138</v>
      </c>
      <c r="N40" s="109">
        <f t="shared" si="10"/>
        <v>-18.473705594055257</v>
      </c>
      <c r="O40" s="81" t="s">
        <v>64</v>
      </c>
    </row>
    <row r="41" spans="1:15" s="67" customFormat="1" ht="18" customHeight="1" x14ac:dyDescent="0.2">
      <c r="A41" s="76" t="s">
        <v>45</v>
      </c>
      <c r="B41" s="77" t="s">
        <v>65</v>
      </c>
      <c r="C41" s="77"/>
      <c r="D41" s="108" t="s">
        <v>72</v>
      </c>
      <c r="E41" s="110">
        <f t="shared" si="10"/>
        <v>2.5720290949491371</v>
      </c>
      <c r="F41" s="110">
        <f t="shared" si="10"/>
        <v>3.8482491904463312</v>
      </c>
      <c r="G41" s="110">
        <f t="shared" si="10"/>
        <v>0.42687878668123758</v>
      </c>
      <c r="H41" s="109">
        <f t="shared" si="10"/>
        <v>6.8673868526127109</v>
      </c>
      <c r="I41" s="109">
        <f t="shared" si="10"/>
        <v>-2.052770639178807E-2</v>
      </c>
      <c r="J41" s="109">
        <f t="shared" si="10"/>
        <v>-1.4194728724156729</v>
      </c>
      <c r="K41" s="109">
        <f t="shared" si="10"/>
        <v>-7.2028021245372802</v>
      </c>
      <c r="L41" s="109">
        <f t="shared" si="10"/>
        <v>21.428095637478727</v>
      </c>
      <c r="M41" s="109">
        <f t="shared" si="10"/>
        <v>-11.782775015773604</v>
      </c>
      <c r="N41" s="109">
        <f t="shared" si="10"/>
        <v>-55.789246941893836</v>
      </c>
      <c r="O41" s="81" t="s">
        <v>66</v>
      </c>
    </row>
    <row r="42" spans="1:15" s="67" customFormat="1" ht="18" customHeight="1" x14ac:dyDescent="0.2">
      <c r="A42" s="76" t="s">
        <v>45</v>
      </c>
      <c r="B42" s="77" t="s">
        <v>67</v>
      </c>
      <c r="C42" s="77"/>
      <c r="D42" s="108" t="s">
        <v>72</v>
      </c>
      <c r="E42" s="110">
        <f t="shared" si="10"/>
        <v>0.13969102841936504</v>
      </c>
      <c r="F42" s="110">
        <f t="shared" si="10"/>
        <v>6.9964123859616816</v>
      </c>
      <c r="G42" s="110">
        <f t="shared" si="10"/>
        <v>-0.65406839810805895</v>
      </c>
      <c r="H42" s="109">
        <f t="shared" si="10"/>
        <v>5.4674283583904533</v>
      </c>
      <c r="I42" s="109">
        <f t="shared" si="10"/>
        <v>0.48313951316525672</v>
      </c>
      <c r="J42" s="109">
        <f t="shared" si="10"/>
        <v>-2.8129125193609403</v>
      </c>
      <c r="K42" s="109">
        <f t="shared" si="10"/>
        <v>10.765136014850418</v>
      </c>
      <c r="L42" s="109">
        <f t="shared" si="10"/>
        <v>15.296456689975644</v>
      </c>
      <c r="M42" s="109">
        <f t="shared" si="10"/>
        <v>-20.706270071937222</v>
      </c>
      <c r="N42" s="109">
        <f t="shared" si="10"/>
        <v>-23.846885901726957</v>
      </c>
      <c r="O42" s="81" t="s">
        <v>68</v>
      </c>
    </row>
    <row r="43" spans="1:15" s="67" customFormat="1" ht="18" customHeight="1" x14ac:dyDescent="0.2">
      <c r="A43" s="84" t="s">
        <v>45</v>
      </c>
      <c r="B43" s="97" t="s">
        <v>69</v>
      </c>
      <c r="C43" s="97"/>
      <c r="D43" s="111" t="s">
        <v>72</v>
      </c>
      <c r="E43" s="112">
        <f t="shared" si="10"/>
        <v>3.0179686866172561</v>
      </c>
      <c r="F43" s="112">
        <f t="shared" si="10"/>
        <v>1.431170496448289</v>
      </c>
      <c r="G43" s="112">
        <f t="shared" si="10"/>
        <v>3.2722694829496248</v>
      </c>
      <c r="H43" s="113">
        <f t="shared" si="10"/>
        <v>1.4936412846341289</v>
      </c>
      <c r="I43" s="113">
        <f t="shared" si="10"/>
        <v>1.904847921131201</v>
      </c>
      <c r="J43" s="113">
        <f t="shared" si="10"/>
        <v>-3.7056968379651409</v>
      </c>
      <c r="K43" s="113">
        <f t="shared" si="10"/>
        <v>13.592454738412641</v>
      </c>
      <c r="L43" s="113">
        <f t="shared" si="10"/>
        <v>12.53129309896082</v>
      </c>
      <c r="M43" s="113">
        <f>((M17-L17)/L17)*100</f>
        <v>-18.201752030447587</v>
      </c>
      <c r="N43" s="113">
        <f>((N17-M17)/M17)*100</f>
        <v>9.695518101442639</v>
      </c>
      <c r="O43" s="87" t="s">
        <v>70</v>
      </c>
    </row>
    <row r="44" spans="1:15" s="67" customFormat="1" ht="14.25" x14ac:dyDescent="0.2">
      <c r="B44" s="104"/>
      <c r="C44" s="104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14"/>
    </row>
    <row r="45" spans="1:15" s="67" customFormat="1" ht="14.25" x14ac:dyDescent="0.2">
      <c r="B45" s="145" t="s">
        <v>81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</row>
    <row r="46" spans="1:15" s="67" customFormat="1" x14ac:dyDescent="0.25">
      <c r="B46" s="104"/>
      <c r="C46" s="104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70"/>
    </row>
    <row r="47" spans="1:15" s="67" customFormat="1" ht="18" customHeight="1" x14ac:dyDescent="0.25">
      <c r="A47" s="71"/>
      <c r="B47" s="72" t="s">
        <v>43</v>
      </c>
      <c r="C47" s="72"/>
      <c r="D47" s="107">
        <v>2010</v>
      </c>
      <c r="E47" s="107">
        <v>2011</v>
      </c>
      <c r="F47" s="107">
        <v>2012</v>
      </c>
      <c r="G47" s="107">
        <v>2013</v>
      </c>
      <c r="H47" s="107">
        <v>2014</v>
      </c>
      <c r="I47" s="107">
        <v>2015</v>
      </c>
      <c r="J47" s="107">
        <v>2016</v>
      </c>
      <c r="K47" s="107">
        <v>2017</v>
      </c>
      <c r="L47" s="107">
        <v>2018</v>
      </c>
      <c r="M47" s="107">
        <v>2019</v>
      </c>
      <c r="N47" s="107">
        <v>2020</v>
      </c>
      <c r="O47" s="74" t="s">
        <v>44</v>
      </c>
    </row>
    <row r="48" spans="1:15" s="67" customFormat="1" ht="18" customHeight="1" x14ac:dyDescent="0.2">
      <c r="A48" s="76" t="s">
        <v>45</v>
      </c>
      <c r="B48" s="77" t="s">
        <v>46</v>
      </c>
      <c r="C48" s="77"/>
      <c r="D48" s="115" t="s">
        <v>72</v>
      </c>
      <c r="E48" s="80">
        <f t="shared" ref="E48:N59" si="11">E6-D6</f>
        <v>-48553488.280677319</v>
      </c>
      <c r="F48" s="80">
        <f t="shared" si="11"/>
        <v>18261087.244311333</v>
      </c>
      <c r="G48" s="80">
        <f t="shared" si="11"/>
        <v>13098357.527884483</v>
      </c>
      <c r="H48" s="80">
        <f t="shared" si="11"/>
        <v>140748455.33954859</v>
      </c>
      <c r="I48" s="80">
        <f t="shared" si="11"/>
        <v>-23131481.536754131</v>
      </c>
      <c r="J48" s="80">
        <f t="shared" si="11"/>
        <v>-49186441.898532391</v>
      </c>
      <c r="K48" s="80">
        <f t="shared" si="11"/>
        <v>9919638.1475262642</v>
      </c>
      <c r="L48" s="80">
        <f t="shared" si="11"/>
        <v>285605558.09728289</v>
      </c>
      <c r="M48" s="80">
        <f t="shared" si="11"/>
        <v>496318378.40473175</v>
      </c>
      <c r="N48" s="80">
        <f t="shared" si="11"/>
        <v>-191535701.36920547</v>
      </c>
      <c r="O48" s="81" t="s">
        <v>48</v>
      </c>
    </row>
    <row r="49" spans="1:15" s="67" customFormat="1" ht="18" customHeight="1" x14ac:dyDescent="0.2">
      <c r="A49" s="76" t="s">
        <v>45</v>
      </c>
      <c r="B49" s="77" t="s">
        <v>49</v>
      </c>
      <c r="C49" s="77"/>
      <c r="D49" s="115" t="s">
        <v>72</v>
      </c>
      <c r="E49" s="80">
        <f t="shared" si="11"/>
        <v>-21435575.230879784</v>
      </c>
      <c r="F49" s="80">
        <f t="shared" si="11"/>
        <v>17985343.417082787</v>
      </c>
      <c r="G49" s="80">
        <f t="shared" si="11"/>
        <v>67989774.226438999</v>
      </c>
      <c r="H49" s="80">
        <f t="shared" si="11"/>
        <v>179938951.4048295</v>
      </c>
      <c r="I49" s="80">
        <f t="shared" si="11"/>
        <v>-53459671.548686028</v>
      </c>
      <c r="J49" s="80">
        <f t="shared" si="11"/>
        <v>-103179108.45482111</v>
      </c>
      <c r="K49" s="80">
        <f t="shared" si="11"/>
        <v>61004393.775452137</v>
      </c>
      <c r="L49" s="80">
        <f t="shared" si="11"/>
        <v>347643881.69083834</v>
      </c>
      <c r="M49" s="80">
        <f t="shared" si="11"/>
        <v>314747123.07425547</v>
      </c>
      <c r="N49" s="80">
        <f t="shared" si="11"/>
        <v>-151892923.26390028</v>
      </c>
      <c r="O49" s="81" t="s">
        <v>50</v>
      </c>
    </row>
    <row r="50" spans="1:15" s="67" customFormat="1" ht="18" customHeight="1" x14ac:dyDescent="0.2">
      <c r="A50" s="76" t="s">
        <v>45</v>
      </c>
      <c r="B50" s="77" t="s">
        <v>51</v>
      </c>
      <c r="C50" s="77"/>
      <c r="D50" s="115" t="s">
        <v>72</v>
      </c>
      <c r="E50" s="80">
        <f t="shared" si="11"/>
        <v>25869425.977487564</v>
      </c>
      <c r="F50" s="80">
        <f t="shared" si="11"/>
        <v>53811566.954882383</v>
      </c>
      <c r="G50" s="80">
        <f t="shared" si="11"/>
        <v>27912007.119283676</v>
      </c>
      <c r="H50" s="80">
        <f t="shared" si="11"/>
        <v>125518273.13750219</v>
      </c>
      <c r="I50" s="80">
        <f t="shared" si="11"/>
        <v>25081030.555223942</v>
      </c>
      <c r="J50" s="80">
        <f t="shared" si="11"/>
        <v>-87261600.200396061</v>
      </c>
      <c r="K50" s="80">
        <f t="shared" si="11"/>
        <v>63895151.723138809</v>
      </c>
      <c r="L50" s="80">
        <f t="shared" si="11"/>
        <v>-579214420.42845011</v>
      </c>
      <c r="M50" s="80">
        <f t="shared" si="11"/>
        <v>757564939.42506027</v>
      </c>
      <c r="N50" s="80">
        <f t="shared" si="11"/>
        <v>-201929578.0698185</v>
      </c>
      <c r="O50" s="81" t="s">
        <v>52</v>
      </c>
    </row>
    <row r="51" spans="1:15" s="67" customFormat="1" ht="18" customHeight="1" x14ac:dyDescent="0.2">
      <c r="A51" s="76" t="s">
        <v>45</v>
      </c>
      <c r="B51" s="77" t="s">
        <v>53</v>
      </c>
      <c r="C51" s="77"/>
      <c r="D51" s="115" t="s">
        <v>72</v>
      </c>
      <c r="E51" s="80">
        <f t="shared" si="11"/>
        <v>31971945.402547359</v>
      </c>
      <c r="F51" s="80">
        <f t="shared" si="11"/>
        <v>71538492.143464088</v>
      </c>
      <c r="G51" s="80">
        <f t="shared" si="11"/>
        <v>9631429.0454754829</v>
      </c>
      <c r="H51" s="80">
        <f t="shared" si="11"/>
        <v>146161989.32740068</v>
      </c>
      <c r="I51" s="80">
        <f t="shared" si="11"/>
        <v>15624439.57898283</v>
      </c>
      <c r="J51" s="80">
        <f t="shared" si="11"/>
        <v>-53090490.320966721</v>
      </c>
      <c r="K51" s="80">
        <f t="shared" si="11"/>
        <v>77735352.209837914</v>
      </c>
      <c r="L51" s="80">
        <f t="shared" si="11"/>
        <v>-546421686</v>
      </c>
      <c r="M51" s="80">
        <f t="shared" si="11"/>
        <v>662530802</v>
      </c>
      <c r="N51" s="80">
        <f t="shared" si="11"/>
        <v>-30310</v>
      </c>
      <c r="O51" s="81" t="s">
        <v>54</v>
      </c>
    </row>
    <row r="52" spans="1:15" s="67" customFormat="1" ht="18" customHeight="1" x14ac:dyDescent="0.2">
      <c r="A52" s="76" t="s">
        <v>45</v>
      </c>
      <c r="B52" s="77" t="s">
        <v>55</v>
      </c>
      <c r="C52" s="77"/>
      <c r="D52" s="115" t="s">
        <v>72</v>
      </c>
      <c r="E52" s="80">
        <f t="shared" si="11"/>
        <v>39061016.766255379</v>
      </c>
      <c r="F52" s="80">
        <f t="shared" si="11"/>
        <v>95484013.390241623</v>
      </c>
      <c r="G52" s="80">
        <f t="shared" si="11"/>
        <v>42821602.326506138</v>
      </c>
      <c r="H52" s="80">
        <f t="shared" si="11"/>
        <v>149013215.48986912</v>
      </c>
      <c r="I52" s="80">
        <f t="shared" si="11"/>
        <v>-25205852.168925762</v>
      </c>
      <c r="J52" s="80">
        <f t="shared" si="11"/>
        <v>-46319355.139230251</v>
      </c>
      <c r="K52" s="80">
        <f t="shared" si="11"/>
        <v>169287498.71953297</v>
      </c>
      <c r="L52" s="80">
        <f t="shared" si="11"/>
        <v>104158077</v>
      </c>
      <c r="M52" s="80">
        <f t="shared" si="11"/>
        <v>-40203413.357095718</v>
      </c>
      <c r="N52" s="80">
        <f t="shared" si="11"/>
        <v>-33098773.199375153</v>
      </c>
      <c r="O52" s="81" t="s">
        <v>56</v>
      </c>
    </row>
    <row r="53" spans="1:15" s="67" customFormat="1" ht="18" customHeight="1" x14ac:dyDescent="0.2">
      <c r="A53" s="76" t="s">
        <v>45</v>
      </c>
      <c r="B53" s="77" t="s">
        <v>57</v>
      </c>
      <c r="C53" s="77"/>
      <c r="D53" s="115" t="s">
        <v>72</v>
      </c>
      <c r="E53" s="80">
        <f t="shared" si="11"/>
        <v>39363650.733263016</v>
      </c>
      <c r="F53" s="80">
        <f t="shared" si="11"/>
        <v>70793783.347854614</v>
      </c>
      <c r="G53" s="80">
        <f t="shared" si="11"/>
        <v>65014213.533377647</v>
      </c>
      <c r="H53" s="80">
        <f t="shared" si="11"/>
        <v>155609115.58085346</v>
      </c>
      <c r="I53" s="80">
        <f t="shared" si="11"/>
        <v>-57304488.713718414</v>
      </c>
      <c r="J53" s="80">
        <f t="shared" si="11"/>
        <v>-6120819.9405179024</v>
      </c>
      <c r="K53" s="80">
        <f t="shared" si="11"/>
        <v>290094483.35499907</v>
      </c>
      <c r="L53" s="80">
        <f t="shared" si="11"/>
        <v>318776464.22360706</v>
      </c>
      <c r="M53" s="80">
        <f t="shared" si="11"/>
        <v>-354760603.96004772</v>
      </c>
      <c r="N53" s="80">
        <v>-91137925.955248356</v>
      </c>
      <c r="O53" s="81" t="s">
        <v>58</v>
      </c>
    </row>
    <row r="54" spans="1:15" s="67" customFormat="1" ht="18" customHeight="1" x14ac:dyDescent="0.2">
      <c r="A54" s="76" t="s">
        <v>45</v>
      </c>
      <c r="B54" s="77" t="s">
        <v>59</v>
      </c>
      <c r="C54" s="77"/>
      <c r="D54" s="115" t="s">
        <v>72</v>
      </c>
      <c r="E54" s="80">
        <f t="shared" si="11"/>
        <v>87448181.550692797</v>
      </c>
      <c r="F54" s="80">
        <f t="shared" si="11"/>
        <v>32236452.5451684</v>
      </c>
      <c r="G54" s="80">
        <f t="shared" si="11"/>
        <v>29530810.945884228</v>
      </c>
      <c r="H54" s="80">
        <f t="shared" si="11"/>
        <v>173519919.52146244</v>
      </c>
      <c r="I54" s="80">
        <f t="shared" si="11"/>
        <v>-70895196.452814579</v>
      </c>
      <c r="J54" s="80">
        <f t="shared" si="11"/>
        <v>-85066213.807290554</v>
      </c>
      <c r="K54" s="80">
        <f t="shared" si="11"/>
        <v>164933625.87466621</v>
      </c>
      <c r="L54" s="80">
        <f t="shared" si="11"/>
        <v>385734398.95770121</v>
      </c>
      <c r="M54" s="80">
        <f t="shared" si="11"/>
        <v>-70038116.320418835</v>
      </c>
      <c r="N54" s="82">
        <v>-192658373.45451641</v>
      </c>
      <c r="O54" s="81" t="s">
        <v>60</v>
      </c>
    </row>
    <row r="55" spans="1:15" s="67" customFormat="1" ht="18" customHeight="1" x14ac:dyDescent="0.2">
      <c r="A55" s="76" t="s">
        <v>45</v>
      </c>
      <c r="B55" s="77" t="s">
        <v>61</v>
      </c>
      <c r="C55" s="77"/>
      <c r="D55" s="115" t="s">
        <v>72</v>
      </c>
      <c r="E55" s="80">
        <f t="shared" si="11"/>
        <v>96327960.303369045</v>
      </c>
      <c r="F55" s="80">
        <f t="shared" si="11"/>
        <v>66780305.58827281</v>
      </c>
      <c r="G55" s="80">
        <f t="shared" si="11"/>
        <v>-38813776.682324886</v>
      </c>
      <c r="H55" s="80">
        <f t="shared" si="11"/>
        <v>165420475.67858148</v>
      </c>
      <c r="I55" s="80">
        <f t="shared" si="11"/>
        <v>-6686586.1098451614</v>
      </c>
      <c r="J55" s="80">
        <f t="shared" si="11"/>
        <v>-17518464.125065327</v>
      </c>
      <c r="K55" s="80">
        <f t="shared" si="11"/>
        <v>86278641.754880905</v>
      </c>
      <c r="L55" s="80">
        <f t="shared" si="11"/>
        <v>338654954</v>
      </c>
      <c r="M55" s="80">
        <f t="shared" si="11"/>
        <v>65004446.194171906</v>
      </c>
      <c r="N55" s="82">
        <v>-73041268.634871483</v>
      </c>
      <c r="O55" s="81" t="s">
        <v>62</v>
      </c>
    </row>
    <row r="56" spans="1:15" s="67" customFormat="1" ht="18" customHeight="1" x14ac:dyDescent="0.2">
      <c r="A56" s="76" t="s">
        <v>45</v>
      </c>
      <c r="B56" s="77" t="s">
        <v>63</v>
      </c>
      <c r="C56" s="77"/>
      <c r="D56" s="115" t="s">
        <v>72</v>
      </c>
      <c r="E56" s="80">
        <f t="shared" si="11"/>
        <v>64281134.69132638</v>
      </c>
      <c r="F56" s="80">
        <f t="shared" si="11"/>
        <v>78008176.167098522</v>
      </c>
      <c r="G56" s="80">
        <f t="shared" si="11"/>
        <v>-57683112.148826122</v>
      </c>
      <c r="H56" s="80">
        <f t="shared" si="11"/>
        <v>219065063.1886282</v>
      </c>
      <c r="I56" s="80">
        <f t="shared" si="11"/>
        <v>-64859010.392186165</v>
      </c>
      <c r="J56" s="80">
        <f t="shared" si="11"/>
        <v>-53635403.47922039</v>
      </c>
      <c r="K56" s="80">
        <f t="shared" si="11"/>
        <v>174475684.11517429</v>
      </c>
      <c r="L56" s="80">
        <f t="shared" si="11"/>
        <v>266201300</v>
      </c>
      <c r="M56" s="80">
        <f t="shared" si="11"/>
        <v>-182153769.49098063</v>
      </c>
      <c r="N56" s="82">
        <v>-478644496.98218203</v>
      </c>
      <c r="O56" s="81" t="s">
        <v>64</v>
      </c>
    </row>
    <row r="57" spans="1:15" s="67" customFormat="1" ht="18" customHeight="1" x14ac:dyDescent="0.2">
      <c r="A57" s="76" t="s">
        <v>45</v>
      </c>
      <c r="B57" s="77" t="s">
        <v>65</v>
      </c>
      <c r="C57" s="77"/>
      <c r="D57" s="115" t="s">
        <v>72</v>
      </c>
      <c r="E57" s="82">
        <f t="shared" si="11"/>
        <v>52818911.091848373</v>
      </c>
      <c r="F57" s="82">
        <f t="shared" si="11"/>
        <v>81059832.15063262</v>
      </c>
      <c r="G57" s="82">
        <f t="shared" si="11"/>
        <v>9337836.5117745399</v>
      </c>
      <c r="H57" s="80">
        <f t="shared" si="11"/>
        <v>150863149.63316059</v>
      </c>
      <c r="I57" s="80">
        <f t="shared" si="11"/>
        <v>-481922.57990455627</v>
      </c>
      <c r="J57" s="80">
        <f t="shared" si="11"/>
        <v>-33317682.482735157</v>
      </c>
      <c r="K57" s="80">
        <f t="shared" si="11"/>
        <v>-166663427.10713243</v>
      </c>
      <c r="L57" s="80">
        <f t="shared" si="11"/>
        <v>460105328</v>
      </c>
      <c r="M57" s="80">
        <f t="shared" si="11"/>
        <v>-307213612.77489471</v>
      </c>
      <c r="N57" s="82">
        <v>-1283207123.3994484</v>
      </c>
      <c r="O57" s="81" t="s">
        <v>66</v>
      </c>
    </row>
    <row r="58" spans="1:15" s="67" customFormat="1" ht="18" customHeight="1" x14ac:dyDescent="0.2">
      <c r="A58" s="76" t="s">
        <v>45</v>
      </c>
      <c r="B58" s="77" t="s">
        <v>67</v>
      </c>
      <c r="C58" s="77"/>
      <c r="D58" s="115" t="s">
        <v>72</v>
      </c>
      <c r="E58" s="82">
        <f t="shared" si="11"/>
        <v>2963421.8915112019</v>
      </c>
      <c r="F58" s="82">
        <f t="shared" si="11"/>
        <v>148630047.69693875</v>
      </c>
      <c r="G58" s="82">
        <f t="shared" si="11"/>
        <v>-14867008.833014965</v>
      </c>
      <c r="H58" s="80">
        <f t="shared" si="11"/>
        <v>123462088.94277382</v>
      </c>
      <c r="I58" s="80">
        <f t="shared" si="11"/>
        <v>11506452.096710205</v>
      </c>
      <c r="J58" s="80">
        <f t="shared" si="11"/>
        <v>-67315999.441576958</v>
      </c>
      <c r="K58" s="80">
        <f t="shared" si="11"/>
        <v>250374537.98308468</v>
      </c>
      <c r="L58" s="80">
        <f t="shared" si="11"/>
        <v>394062008</v>
      </c>
      <c r="M58" s="80">
        <f t="shared" si="11"/>
        <v>-615023286.28134632</v>
      </c>
      <c r="N58" s="82">
        <v>-561642813.66591215</v>
      </c>
      <c r="O58" s="81" t="s">
        <v>68</v>
      </c>
    </row>
    <row r="59" spans="1:15" s="67" customFormat="1" ht="18" customHeight="1" x14ac:dyDescent="0.2">
      <c r="A59" s="84" t="s">
        <v>45</v>
      </c>
      <c r="B59" s="97" t="s">
        <v>69</v>
      </c>
      <c r="C59" s="97"/>
      <c r="D59" s="111" t="s">
        <v>72</v>
      </c>
      <c r="E59" s="86">
        <f t="shared" si="11"/>
        <v>64284261.329589128</v>
      </c>
      <c r="F59" s="86">
        <f t="shared" si="11"/>
        <v>31404673.703609467</v>
      </c>
      <c r="G59" s="86">
        <f t="shared" si="11"/>
        <v>72832196.889489174</v>
      </c>
      <c r="H59" s="116">
        <f t="shared" si="11"/>
        <v>34332416.945005894</v>
      </c>
      <c r="I59" s="116">
        <f t="shared" si="11"/>
        <v>44438276.946973324</v>
      </c>
      <c r="J59" s="116">
        <f t="shared" si="11"/>
        <v>-88097104.589802742</v>
      </c>
      <c r="K59" s="116">
        <f t="shared" si="11"/>
        <v>311164639.59956503</v>
      </c>
      <c r="L59" s="116">
        <f t="shared" si="11"/>
        <v>325864999</v>
      </c>
      <c r="M59" s="116">
        <f t="shared" si="11"/>
        <v>-532633319.22898006</v>
      </c>
      <c r="N59" s="116">
        <f t="shared" si="11"/>
        <v>232075962.44283009</v>
      </c>
      <c r="O59" s="87" t="s">
        <v>70</v>
      </c>
    </row>
    <row r="60" spans="1:15" s="67" customFormat="1" x14ac:dyDescent="0.25">
      <c r="A60" s="76" t="s">
        <v>45</v>
      </c>
      <c r="B60" s="117"/>
      <c r="C60" s="117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70"/>
    </row>
    <row r="61" spans="1:15" s="67" customFormat="1" x14ac:dyDescent="0.25">
      <c r="B61" s="117"/>
      <c r="C61" s="117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70"/>
    </row>
    <row r="62" spans="1:15" s="67" customFormat="1" x14ac:dyDescent="0.25">
      <c r="B62" s="69"/>
      <c r="C62" s="69"/>
      <c r="O62" s="70"/>
    </row>
    <row r="63" spans="1:15" s="67" customFormat="1" x14ac:dyDescent="0.25"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70"/>
    </row>
    <row r="64" spans="1:15" s="67" customFormat="1" ht="18" x14ac:dyDescent="0.25">
      <c r="A64" s="7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19"/>
      <c r="O64" s="105"/>
    </row>
    <row r="65" spans="1:15" s="67" customFormat="1" x14ac:dyDescent="0.25">
      <c r="A65" s="75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20"/>
      <c r="O65" s="105"/>
    </row>
    <row r="66" spans="1:15" s="67" customFormat="1" x14ac:dyDescent="0.25">
      <c r="A66" s="75"/>
      <c r="B66" s="121"/>
      <c r="C66" s="121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05"/>
    </row>
    <row r="67" spans="1:15" s="67" customFormat="1" x14ac:dyDescent="0.25">
      <c r="A67" s="75"/>
      <c r="B67" s="121"/>
      <c r="C67" s="121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105"/>
    </row>
    <row r="68" spans="1:15" s="67" customFormat="1" x14ac:dyDescent="0.25">
      <c r="A68" s="75"/>
      <c r="B68" s="122"/>
      <c r="C68" s="122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05"/>
    </row>
    <row r="69" spans="1:15" s="67" customFormat="1" x14ac:dyDescent="0.25">
      <c r="A69" s="75"/>
      <c r="B69" s="92"/>
      <c r="C69" s="92"/>
      <c r="D69" s="93"/>
      <c r="E69" s="95"/>
      <c r="F69" s="94"/>
      <c r="G69" s="94"/>
      <c r="H69" s="94"/>
      <c r="I69" s="94"/>
      <c r="J69" s="94"/>
      <c r="K69" s="94"/>
      <c r="L69" s="94"/>
      <c r="M69" s="94"/>
      <c r="N69" s="94"/>
      <c r="O69" s="105"/>
    </row>
    <row r="70" spans="1:15" s="67" customFormat="1" x14ac:dyDescent="0.25">
      <c r="A70" s="75"/>
      <c r="B70" s="92"/>
      <c r="C70" s="92"/>
      <c r="D70" s="93"/>
      <c r="E70" s="95"/>
      <c r="F70" s="95"/>
      <c r="G70" s="95"/>
      <c r="H70" s="94"/>
      <c r="I70" s="95"/>
      <c r="J70" s="95"/>
      <c r="K70" s="95"/>
      <c r="L70" s="95"/>
      <c r="M70" s="95"/>
      <c r="N70" s="95"/>
      <c r="O70" s="105"/>
    </row>
    <row r="71" spans="1:15" s="67" customFormat="1" x14ac:dyDescent="0.25">
      <c r="A71" s="75"/>
      <c r="B71" s="92"/>
      <c r="C71" s="92"/>
      <c r="D71" s="93"/>
      <c r="E71" s="95"/>
      <c r="F71" s="124"/>
      <c r="G71" s="124"/>
      <c r="H71" s="94"/>
      <c r="I71" s="95"/>
      <c r="J71" s="124"/>
      <c r="K71" s="124"/>
      <c r="L71" s="124"/>
      <c r="M71" s="124"/>
      <c r="N71" s="124"/>
      <c r="O71" s="105"/>
    </row>
    <row r="72" spans="1:15" s="67" customFormat="1" x14ac:dyDescent="0.25">
      <c r="A72" s="75"/>
      <c r="B72" s="92"/>
      <c r="C72" s="92"/>
      <c r="D72" s="93"/>
      <c r="E72" s="95"/>
      <c r="F72" s="124"/>
      <c r="G72" s="124"/>
      <c r="H72" s="94"/>
      <c r="I72" s="95"/>
      <c r="J72" s="95"/>
      <c r="K72" s="95"/>
      <c r="L72" s="95"/>
      <c r="M72" s="95"/>
      <c r="N72" s="95"/>
      <c r="O72" s="105"/>
    </row>
    <row r="73" spans="1:15" s="67" customFormat="1" x14ac:dyDescent="0.25">
      <c r="A73" s="75"/>
      <c r="B73" s="92"/>
      <c r="C73" s="92"/>
      <c r="D73" s="93"/>
      <c r="E73" s="95"/>
      <c r="F73" s="124"/>
      <c r="G73" s="124"/>
      <c r="H73" s="94"/>
      <c r="I73" s="95"/>
      <c r="J73" s="95"/>
      <c r="K73" s="95"/>
      <c r="L73" s="95"/>
      <c r="M73" s="95"/>
      <c r="N73" s="95"/>
      <c r="O73" s="105"/>
    </row>
    <row r="74" spans="1:15" s="67" customFormat="1" x14ac:dyDescent="0.25">
      <c r="A74" s="75"/>
      <c r="B74" s="92"/>
      <c r="C74" s="92"/>
      <c r="D74" s="93"/>
      <c r="E74" s="95"/>
      <c r="F74" s="124"/>
      <c r="G74" s="124"/>
      <c r="H74" s="94"/>
      <c r="I74" s="124"/>
      <c r="J74" s="124"/>
      <c r="K74" s="124"/>
      <c r="L74" s="124"/>
      <c r="M74" s="124"/>
      <c r="N74" s="124"/>
      <c r="O74" s="105"/>
    </row>
    <row r="75" spans="1:15" s="67" customFormat="1" x14ac:dyDescent="0.25">
      <c r="A75" s="75"/>
      <c r="B75" s="92"/>
      <c r="C75" s="92"/>
      <c r="D75" s="93"/>
      <c r="E75" s="95"/>
      <c r="F75" s="124"/>
      <c r="G75" s="124"/>
      <c r="H75" s="124"/>
      <c r="I75" s="124"/>
      <c r="J75" s="124"/>
      <c r="K75" s="124"/>
      <c r="L75" s="124"/>
      <c r="M75" s="124"/>
      <c r="N75" s="124"/>
      <c r="O75" s="105"/>
    </row>
    <row r="76" spans="1:15" s="67" customFormat="1" x14ac:dyDescent="0.25">
      <c r="A76" s="75"/>
      <c r="B76" s="92"/>
      <c r="C76" s="92"/>
      <c r="D76" s="93"/>
      <c r="E76" s="95"/>
      <c r="F76" s="124"/>
      <c r="G76" s="124"/>
      <c r="H76" s="124"/>
      <c r="I76" s="124"/>
      <c r="J76" s="124"/>
      <c r="K76" s="124"/>
      <c r="L76" s="124"/>
      <c r="M76" s="124"/>
      <c r="N76" s="124"/>
      <c r="O76" s="105"/>
    </row>
    <row r="77" spans="1:15" s="67" customFormat="1" x14ac:dyDescent="0.25">
      <c r="A77" s="75"/>
      <c r="B77" s="92"/>
      <c r="C77" s="92"/>
      <c r="D77" s="93"/>
      <c r="E77" s="95"/>
      <c r="F77" s="124"/>
      <c r="G77" s="124"/>
      <c r="H77" s="124"/>
      <c r="I77" s="124"/>
      <c r="J77" s="124"/>
      <c r="K77" s="124"/>
      <c r="L77" s="124"/>
      <c r="M77" s="124"/>
      <c r="N77" s="124"/>
      <c r="O77" s="105"/>
    </row>
    <row r="78" spans="1:15" s="67" customFormat="1" x14ac:dyDescent="0.25">
      <c r="A78" s="75"/>
      <c r="B78" s="92"/>
      <c r="C78" s="92"/>
      <c r="D78" s="93"/>
      <c r="E78" s="95"/>
      <c r="F78" s="124"/>
      <c r="G78" s="124"/>
      <c r="H78" s="124"/>
      <c r="I78" s="124"/>
      <c r="J78" s="124"/>
      <c r="K78" s="124"/>
      <c r="L78" s="124"/>
      <c r="M78" s="124"/>
      <c r="N78" s="124"/>
      <c r="O78" s="105"/>
    </row>
    <row r="79" spans="1:15" s="67" customFormat="1" x14ac:dyDescent="0.25">
      <c r="A79" s="75"/>
      <c r="B79" s="92"/>
      <c r="C79" s="92"/>
      <c r="D79" s="93"/>
      <c r="E79" s="95"/>
      <c r="F79" s="124"/>
      <c r="G79" s="124"/>
      <c r="H79" s="124"/>
      <c r="I79" s="124"/>
      <c r="J79" s="124"/>
      <c r="K79" s="124"/>
      <c r="L79" s="124"/>
      <c r="M79" s="124"/>
      <c r="N79" s="124"/>
      <c r="O79" s="105"/>
    </row>
    <row r="80" spans="1:15" s="67" customFormat="1" x14ac:dyDescent="0.25">
      <c r="A80" s="75"/>
      <c r="B80" s="92"/>
      <c r="C80" s="92"/>
      <c r="D80" s="93"/>
      <c r="E80" s="95"/>
      <c r="F80" s="124"/>
      <c r="G80" s="124"/>
      <c r="H80" s="124"/>
      <c r="I80" s="124"/>
      <c r="J80" s="124"/>
      <c r="K80" s="124"/>
      <c r="L80" s="124"/>
      <c r="M80" s="124"/>
      <c r="N80" s="124"/>
      <c r="O80" s="105"/>
    </row>
    <row r="81" spans="1:15" s="67" customFormat="1" x14ac:dyDescent="0.25">
      <c r="A81" s="75"/>
      <c r="B81" s="125"/>
      <c r="C81" s="125"/>
      <c r="D81" s="126"/>
      <c r="E81" s="94"/>
      <c r="F81" s="94"/>
      <c r="G81" s="94"/>
      <c r="H81" s="94"/>
      <c r="I81" s="94"/>
      <c r="J81" s="94"/>
      <c r="K81" s="94"/>
      <c r="L81" s="94"/>
      <c r="M81" s="94"/>
      <c r="N81" s="95"/>
      <c r="O81" s="105"/>
    </row>
    <row r="82" spans="1:15" s="67" customFormat="1" x14ac:dyDescent="0.25">
      <c r="A82" s="75"/>
      <c r="B82" s="92"/>
      <c r="C82" s="92"/>
      <c r="D82" s="93"/>
      <c r="E82" s="95"/>
      <c r="F82" s="94"/>
      <c r="G82" s="94"/>
      <c r="H82" s="94"/>
      <c r="I82" s="94"/>
      <c r="J82" s="94"/>
      <c r="K82" s="94"/>
      <c r="L82" s="94"/>
      <c r="M82" s="94"/>
      <c r="N82" s="95"/>
      <c r="O82" s="105"/>
    </row>
    <row r="83" spans="1:15" s="67" customFormat="1" x14ac:dyDescent="0.25">
      <c r="A83" s="75"/>
      <c r="B83" s="92"/>
      <c r="C83" s="92"/>
      <c r="D83" s="127"/>
      <c r="E83" s="127"/>
      <c r="F83" s="128"/>
      <c r="G83" s="128"/>
      <c r="H83" s="128"/>
      <c r="I83" s="128"/>
      <c r="J83" s="128"/>
      <c r="K83" s="128"/>
      <c r="L83" s="128"/>
      <c r="M83" s="128"/>
      <c r="N83" s="127"/>
      <c r="O83" s="105"/>
    </row>
    <row r="84" spans="1:15" s="67" customFormat="1" x14ac:dyDescent="0.25">
      <c r="A84" s="75"/>
      <c r="B84" s="125"/>
      <c r="C84" s="125"/>
      <c r="D84" s="126"/>
      <c r="E84" s="126"/>
      <c r="F84" s="94"/>
      <c r="G84" s="94"/>
      <c r="H84" s="94"/>
      <c r="I84" s="94"/>
      <c r="J84" s="94"/>
      <c r="K84" s="94"/>
      <c r="L84" s="94"/>
      <c r="M84" s="94"/>
      <c r="N84" s="94"/>
      <c r="O84" s="105"/>
    </row>
    <row r="85" spans="1:15" s="67" customFormat="1" x14ac:dyDescent="0.25">
      <c r="A85" s="75"/>
      <c r="B85" s="92"/>
      <c r="C85" s="92"/>
      <c r="D85" s="93"/>
      <c r="E85" s="95"/>
      <c r="F85" s="95"/>
      <c r="G85" s="94"/>
      <c r="H85" s="94"/>
      <c r="I85" s="94"/>
      <c r="J85" s="94"/>
      <c r="K85" s="94"/>
      <c r="L85" s="94"/>
      <c r="M85" s="94"/>
      <c r="N85" s="94"/>
      <c r="O85" s="105"/>
    </row>
    <row r="86" spans="1:15" s="67" customFormat="1" x14ac:dyDescent="0.25">
      <c r="A86" s="75"/>
      <c r="B86" s="92"/>
      <c r="C86" s="92"/>
      <c r="D86" s="127"/>
      <c r="E86" s="127"/>
      <c r="F86" s="127"/>
      <c r="G86" s="129"/>
      <c r="H86" s="129"/>
      <c r="I86" s="129"/>
      <c r="J86" s="129"/>
      <c r="K86" s="129"/>
      <c r="L86" s="129"/>
      <c r="M86" s="129"/>
      <c r="N86" s="129"/>
      <c r="O86" s="105"/>
    </row>
    <row r="87" spans="1:15" s="67" customFormat="1" x14ac:dyDescent="0.25">
      <c r="A87" s="75"/>
      <c r="B87" s="125"/>
      <c r="C87" s="125"/>
      <c r="D87" s="126"/>
      <c r="E87" s="94"/>
      <c r="F87" s="94"/>
      <c r="G87" s="94"/>
      <c r="H87" s="94"/>
      <c r="I87" s="94"/>
      <c r="J87" s="94"/>
      <c r="K87" s="94"/>
      <c r="L87" s="94"/>
      <c r="M87" s="94"/>
      <c r="N87" s="95"/>
      <c r="O87" s="105"/>
    </row>
    <row r="88" spans="1:15" s="67" customFormat="1" x14ac:dyDescent="0.25">
      <c r="A88" s="75"/>
      <c r="B88" s="92"/>
      <c r="C88" s="92"/>
      <c r="D88" s="93"/>
      <c r="E88" s="95"/>
      <c r="F88" s="94"/>
      <c r="G88" s="94"/>
      <c r="H88" s="94"/>
      <c r="I88" s="94"/>
      <c r="J88" s="94"/>
      <c r="K88" s="94"/>
      <c r="L88" s="94"/>
      <c r="M88" s="94"/>
      <c r="N88" s="95"/>
      <c r="O88" s="105"/>
    </row>
    <row r="89" spans="1:15" s="67" customFormat="1" x14ac:dyDescent="0.25">
      <c r="A89" s="75"/>
      <c r="B89" s="92"/>
      <c r="C89" s="92"/>
      <c r="D89" s="127"/>
      <c r="E89" s="127"/>
      <c r="F89" s="129"/>
      <c r="G89" s="129"/>
      <c r="H89" s="129"/>
      <c r="I89" s="129"/>
      <c r="J89" s="129"/>
      <c r="K89" s="129"/>
      <c r="L89" s="129"/>
      <c r="M89" s="129"/>
      <c r="N89" s="93"/>
      <c r="O89" s="105"/>
    </row>
    <row r="90" spans="1:15" s="67" customFormat="1" x14ac:dyDescent="0.25">
      <c r="A90" s="75"/>
      <c r="B90" s="122"/>
      <c r="C90" s="122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105"/>
    </row>
    <row r="91" spans="1:15" s="67" customFormat="1" x14ac:dyDescent="0.25">
      <c r="A91" s="75"/>
      <c r="B91" s="121"/>
      <c r="C91" s="121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105"/>
    </row>
    <row r="92" spans="1:15" s="67" customFormat="1" x14ac:dyDescent="0.25">
      <c r="A92" s="75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30"/>
      <c r="O92" s="105"/>
    </row>
    <row r="93" spans="1:15" s="67" customFormat="1" x14ac:dyDescent="0.25">
      <c r="A93" s="75"/>
      <c r="B93" s="122"/>
      <c r="C93" s="122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05"/>
    </row>
    <row r="94" spans="1:15" s="67" customFormat="1" x14ac:dyDescent="0.25">
      <c r="A94" s="75"/>
      <c r="B94" s="122"/>
      <c r="C94" s="122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05"/>
    </row>
    <row r="95" spans="1:15" s="67" customFormat="1" x14ac:dyDescent="0.25">
      <c r="A95" s="75"/>
      <c r="B95" s="92"/>
      <c r="C95" s="92"/>
      <c r="D95" s="131"/>
      <c r="E95" s="131"/>
      <c r="F95" s="93"/>
      <c r="G95" s="132"/>
      <c r="H95" s="132"/>
      <c r="I95" s="132"/>
      <c r="J95" s="132"/>
      <c r="K95" s="132"/>
      <c r="L95" s="132"/>
      <c r="M95" s="132"/>
      <c r="N95" s="132"/>
      <c r="O95" s="105"/>
    </row>
    <row r="96" spans="1:15" s="67" customFormat="1" x14ac:dyDescent="0.25">
      <c r="A96" s="75"/>
      <c r="B96" s="92"/>
      <c r="C96" s="92"/>
      <c r="D96" s="131"/>
      <c r="E96" s="131"/>
      <c r="F96" s="131"/>
      <c r="G96" s="132"/>
      <c r="H96" s="132"/>
      <c r="I96" s="132"/>
      <c r="J96" s="132"/>
      <c r="K96" s="132"/>
      <c r="L96" s="132"/>
      <c r="M96" s="132"/>
      <c r="N96" s="132"/>
      <c r="O96" s="105"/>
    </row>
    <row r="97" spans="1:15" s="67" customFormat="1" x14ac:dyDescent="0.25">
      <c r="A97" s="75"/>
      <c r="B97" s="92"/>
      <c r="C97" s="92"/>
      <c r="D97" s="131"/>
      <c r="E97" s="131"/>
      <c r="F97" s="132"/>
      <c r="G97" s="132"/>
      <c r="H97" s="132"/>
      <c r="I97" s="132"/>
      <c r="J97" s="132"/>
      <c r="K97" s="132"/>
      <c r="L97" s="132"/>
      <c r="M97" s="132"/>
      <c r="N97" s="132"/>
      <c r="O97" s="105"/>
    </row>
    <row r="98" spans="1:15" s="67" customFormat="1" x14ac:dyDescent="0.25">
      <c r="A98" s="75"/>
      <c r="B98" s="92"/>
      <c r="C98" s="92"/>
      <c r="D98" s="131"/>
      <c r="E98" s="131"/>
      <c r="F98" s="132"/>
      <c r="G98" s="132"/>
      <c r="H98" s="132"/>
      <c r="I98" s="132"/>
      <c r="J98" s="132"/>
      <c r="K98" s="132"/>
      <c r="L98" s="132"/>
      <c r="M98" s="132"/>
      <c r="N98" s="132"/>
      <c r="O98" s="105"/>
    </row>
    <row r="99" spans="1:15" s="67" customFormat="1" x14ac:dyDescent="0.25">
      <c r="A99" s="75"/>
      <c r="B99" s="92"/>
      <c r="C99" s="92"/>
      <c r="D99" s="131"/>
      <c r="E99" s="131"/>
      <c r="F99" s="132"/>
      <c r="G99" s="132"/>
      <c r="H99" s="132"/>
      <c r="I99" s="132"/>
      <c r="J99" s="132"/>
      <c r="K99" s="132"/>
      <c r="L99" s="132"/>
      <c r="M99" s="132"/>
      <c r="N99" s="132"/>
      <c r="O99" s="105"/>
    </row>
    <row r="100" spans="1:15" s="67" customFormat="1" x14ac:dyDescent="0.25">
      <c r="A100" s="75"/>
      <c r="B100" s="92"/>
      <c r="C100" s="92"/>
      <c r="D100" s="131"/>
      <c r="E100" s="131"/>
      <c r="F100" s="132"/>
      <c r="G100" s="132"/>
      <c r="H100" s="132"/>
      <c r="I100" s="132"/>
      <c r="J100" s="132"/>
      <c r="K100" s="132"/>
      <c r="L100" s="132"/>
      <c r="M100" s="132"/>
      <c r="N100" s="132"/>
      <c r="O100" s="105"/>
    </row>
    <row r="101" spans="1:15" s="67" customFormat="1" x14ac:dyDescent="0.25">
      <c r="A101" s="75"/>
      <c r="B101" s="92"/>
      <c r="C101" s="92"/>
      <c r="D101" s="131"/>
      <c r="E101" s="131"/>
      <c r="F101" s="132"/>
      <c r="G101" s="132"/>
      <c r="H101" s="132"/>
      <c r="I101" s="132"/>
      <c r="J101" s="132"/>
      <c r="K101" s="132"/>
      <c r="L101" s="132"/>
      <c r="M101" s="132"/>
      <c r="N101" s="124"/>
      <c r="O101" s="105"/>
    </row>
    <row r="102" spans="1:15" s="67" customFormat="1" x14ac:dyDescent="0.25">
      <c r="A102" s="75"/>
      <c r="B102" s="92"/>
      <c r="C102" s="92"/>
      <c r="D102" s="131"/>
      <c r="E102" s="131"/>
      <c r="F102" s="132"/>
      <c r="G102" s="132"/>
      <c r="H102" s="132"/>
      <c r="I102" s="132"/>
      <c r="J102" s="132"/>
      <c r="K102" s="132"/>
      <c r="L102" s="132"/>
      <c r="M102" s="132"/>
      <c r="N102" s="124"/>
      <c r="O102" s="105"/>
    </row>
    <row r="103" spans="1:15" s="67" customFormat="1" x14ac:dyDescent="0.25">
      <c r="A103" s="75"/>
      <c r="B103" s="92"/>
      <c r="C103" s="92"/>
      <c r="D103" s="131"/>
      <c r="E103" s="131"/>
      <c r="F103" s="132"/>
      <c r="G103" s="132"/>
      <c r="H103" s="132"/>
      <c r="I103" s="132"/>
      <c r="J103" s="132"/>
      <c r="K103" s="132"/>
      <c r="L103" s="132"/>
      <c r="M103" s="132"/>
      <c r="N103" s="124"/>
      <c r="O103" s="105"/>
    </row>
    <row r="104" spans="1:15" s="67" customFormat="1" x14ac:dyDescent="0.25">
      <c r="A104" s="75"/>
      <c r="B104" s="92"/>
      <c r="C104" s="92"/>
      <c r="D104" s="131"/>
      <c r="E104" s="131"/>
      <c r="F104" s="133"/>
      <c r="G104" s="133"/>
      <c r="H104" s="132"/>
      <c r="I104" s="132"/>
      <c r="J104" s="132"/>
      <c r="K104" s="132"/>
      <c r="L104" s="132"/>
      <c r="M104" s="132"/>
      <c r="N104" s="124"/>
      <c r="O104" s="105"/>
    </row>
    <row r="105" spans="1:15" s="67" customFormat="1" x14ac:dyDescent="0.25">
      <c r="A105" s="75"/>
      <c r="B105" s="92"/>
      <c r="C105" s="92"/>
      <c r="D105" s="131"/>
      <c r="E105" s="131"/>
      <c r="F105" s="132"/>
      <c r="G105" s="133"/>
      <c r="H105" s="132"/>
      <c r="I105" s="132"/>
      <c r="J105" s="132"/>
      <c r="K105" s="132"/>
      <c r="L105" s="132"/>
      <c r="M105" s="132"/>
      <c r="N105" s="124"/>
      <c r="O105" s="105"/>
    </row>
    <row r="106" spans="1:15" s="67" customFormat="1" x14ac:dyDescent="0.25">
      <c r="A106" s="75"/>
      <c r="B106" s="92"/>
      <c r="C106" s="92"/>
      <c r="D106" s="93"/>
      <c r="E106" s="93"/>
      <c r="F106" s="132"/>
      <c r="G106" s="133"/>
      <c r="H106" s="132"/>
      <c r="I106" s="132"/>
      <c r="J106" s="132"/>
      <c r="K106" s="132"/>
      <c r="L106" s="132"/>
      <c r="M106" s="132"/>
      <c r="N106" s="124"/>
      <c r="O106" s="105"/>
    </row>
    <row r="107" spans="1:15" s="67" customFormat="1" x14ac:dyDescent="0.25">
      <c r="A107" s="75"/>
      <c r="B107" s="122"/>
      <c r="C107" s="122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05"/>
    </row>
    <row r="108" spans="1:15" s="67" customFormat="1" x14ac:dyDescent="0.25">
      <c r="A108" s="75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30"/>
      <c r="N108" s="130"/>
      <c r="O108" s="105"/>
    </row>
    <row r="109" spans="1:15" s="67" customFormat="1" x14ac:dyDescent="0.25">
      <c r="A109" s="75"/>
      <c r="B109" s="122"/>
      <c r="C109" s="122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05"/>
    </row>
    <row r="110" spans="1:15" s="67" customFormat="1" x14ac:dyDescent="0.25">
      <c r="A110" s="75"/>
      <c r="B110" s="122"/>
      <c r="C110" s="122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05"/>
    </row>
    <row r="111" spans="1:15" s="67" customFormat="1" x14ac:dyDescent="0.25">
      <c r="A111" s="75"/>
      <c r="B111" s="92"/>
      <c r="C111" s="92"/>
      <c r="D111" s="93"/>
      <c r="E111" s="93"/>
      <c r="F111" s="93"/>
      <c r="G111" s="94"/>
      <c r="H111" s="94"/>
      <c r="I111" s="94"/>
      <c r="J111" s="94"/>
      <c r="K111" s="94"/>
      <c r="L111" s="94"/>
      <c r="M111" s="94"/>
      <c r="N111" s="94"/>
      <c r="O111" s="105"/>
    </row>
    <row r="112" spans="1:15" s="67" customFormat="1" x14ac:dyDescent="0.25">
      <c r="A112" s="75"/>
      <c r="B112" s="92"/>
      <c r="C112" s="92"/>
      <c r="D112" s="93"/>
      <c r="E112" s="93"/>
      <c r="F112" s="93"/>
      <c r="G112" s="94"/>
      <c r="H112" s="94"/>
      <c r="I112" s="94"/>
      <c r="J112" s="94"/>
      <c r="K112" s="94"/>
      <c r="L112" s="94"/>
      <c r="M112" s="94"/>
      <c r="N112" s="94"/>
      <c r="O112" s="105"/>
    </row>
    <row r="113" spans="1:15" s="67" customFormat="1" x14ac:dyDescent="0.25">
      <c r="A113" s="75"/>
      <c r="B113" s="92"/>
      <c r="C113" s="92"/>
      <c r="D113" s="93"/>
      <c r="E113" s="93"/>
      <c r="F113" s="94"/>
      <c r="G113" s="94"/>
      <c r="H113" s="94"/>
      <c r="I113" s="94"/>
      <c r="J113" s="94"/>
      <c r="K113" s="94"/>
      <c r="L113" s="94"/>
      <c r="M113" s="94"/>
      <c r="N113" s="94"/>
      <c r="O113" s="105"/>
    </row>
    <row r="114" spans="1:15" s="67" customFormat="1" x14ac:dyDescent="0.25">
      <c r="A114" s="75"/>
      <c r="B114" s="92"/>
      <c r="C114" s="92"/>
      <c r="D114" s="93"/>
      <c r="E114" s="93"/>
      <c r="F114" s="94"/>
      <c r="G114" s="94"/>
      <c r="H114" s="94"/>
      <c r="I114" s="94"/>
      <c r="J114" s="94"/>
      <c r="K114" s="94"/>
      <c r="L114" s="94"/>
      <c r="M114" s="94"/>
      <c r="N114" s="94"/>
      <c r="O114" s="105"/>
    </row>
    <row r="115" spans="1:15" s="67" customFormat="1" x14ac:dyDescent="0.25">
      <c r="A115" s="75"/>
      <c r="B115" s="92"/>
      <c r="C115" s="92"/>
      <c r="D115" s="93"/>
      <c r="E115" s="93"/>
      <c r="F115" s="94"/>
      <c r="G115" s="94"/>
      <c r="H115" s="94"/>
      <c r="I115" s="94"/>
      <c r="J115" s="94"/>
      <c r="K115" s="94"/>
      <c r="L115" s="94"/>
      <c r="M115" s="94"/>
      <c r="N115" s="94"/>
      <c r="O115" s="105"/>
    </row>
    <row r="116" spans="1:15" s="67" customFormat="1" x14ac:dyDescent="0.25">
      <c r="A116" s="75"/>
      <c r="B116" s="92"/>
      <c r="C116" s="92"/>
      <c r="D116" s="93"/>
      <c r="E116" s="93"/>
      <c r="F116" s="94"/>
      <c r="G116" s="94"/>
      <c r="H116" s="94"/>
      <c r="I116" s="94"/>
      <c r="J116" s="94"/>
      <c r="K116" s="94"/>
      <c r="L116" s="94"/>
      <c r="M116" s="94"/>
      <c r="N116" s="94"/>
      <c r="O116" s="105"/>
    </row>
    <row r="117" spans="1:15" s="67" customFormat="1" x14ac:dyDescent="0.25">
      <c r="A117" s="75"/>
      <c r="B117" s="92"/>
      <c r="C117" s="92"/>
      <c r="D117" s="93"/>
      <c r="E117" s="93"/>
      <c r="F117" s="94"/>
      <c r="G117" s="94"/>
      <c r="H117" s="94"/>
      <c r="I117" s="94"/>
      <c r="J117" s="94"/>
      <c r="K117" s="94"/>
      <c r="L117" s="94"/>
      <c r="M117" s="94"/>
      <c r="N117" s="95"/>
      <c r="O117" s="105"/>
    </row>
    <row r="118" spans="1:15" s="67" customFormat="1" x14ac:dyDescent="0.25">
      <c r="A118" s="75"/>
      <c r="B118" s="92"/>
      <c r="C118" s="92"/>
      <c r="D118" s="93"/>
      <c r="E118" s="93"/>
      <c r="F118" s="94"/>
      <c r="G118" s="94"/>
      <c r="H118" s="94"/>
      <c r="I118" s="94"/>
      <c r="J118" s="94"/>
      <c r="K118" s="94"/>
      <c r="L118" s="94"/>
      <c r="M118" s="94"/>
      <c r="N118" s="95"/>
      <c r="O118" s="105"/>
    </row>
    <row r="119" spans="1:15" s="67" customFormat="1" x14ac:dyDescent="0.25">
      <c r="A119" s="75"/>
      <c r="B119" s="92"/>
      <c r="C119" s="92"/>
      <c r="D119" s="93"/>
      <c r="E119" s="93"/>
      <c r="F119" s="94"/>
      <c r="G119" s="94"/>
      <c r="H119" s="94"/>
      <c r="I119" s="94"/>
      <c r="J119" s="94"/>
      <c r="K119" s="94"/>
      <c r="L119" s="94"/>
      <c r="M119" s="94"/>
      <c r="N119" s="95"/>
      <c r="O119" s="105"/>
    </row>
    <row r="120" spans="1:15" s="67" customFormat="1" x14ac:dyDescent="0.25">
      <c r="A120" s="75"/>
      <c r="B120" s="92"/>
      <c r="C120" s="92"/>
      <c r="D120" s="93"/>
      <c r="E120" s="93"/>
      <c r="F120" s="124"/>
      <c r="G120" s="124"/>
      <c r="H120" s="94"/>
      <c r="I120" s="94"/>
      <c r="J120" s="94"/>
      <c r="K120" s="94"/>
      <c r="L120" s="94"/>
      <c r="M120" s="94"/>
      <c r="N120" s="95"/>
      <c r="O120" s="105"/>
    </row>
    <row r="121" spans="1:15" s="67" customFormat="1" x14ac:dyDescent="0.25">
      <c r="A121" s="75"/>
      <c r="B121" s="92"/>
      <c r="C121" s="92"/>
      <c r="D121" s="93"/>
      <c r="E121" s="93"/>
      <c r="F121" s="94"/>
      <c r="G121" s="124"/>
      <c r="H121" s="94"/>
      <c r="I121" s="94"/>
      <c r="J121" s="94"/>
      <c r="K121" s="94"/>
      <c r="L121" s="94"/>
      <c r="M121" s="94"/>
      <c r="N121" s="95"/>
      <c r="O121" s="105"/>
    </row>
    <row r="122" spans="1:15" s="67" customFormat="1" x14ac:dyDescent="0.25">
      <c r="A122" s="75"/>
      <c r="B122" s="92"/>
      <c r="C122" s="92"/>
      <c r="D122" s="93"/>
      <c r="E122" s="93"/>
      <c r="F122" s="94"/>
      <c r="G122" s="124"/>
      <c r="H122" s="94"/>
      <c r="I122" s="94"/>
      <c r="J122" s="94"/>
      <c r="K122" s="94"/>
      <c r="L122" s="94"/>
      <c r="M122" s="94"/>
      <c r="N122" s="95"/>
      <c r="O122" s="105"/>
    </row>
    <row r="123" spans="1:15" s="67" customFormat="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105"/>
    </row>
    <row r="124" spans="1:15" s="67" customFormat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105"/>
    </row>
    <row r="125" spans="1:15" s="67" customFormat="1" ht="18" x14ac:dyDescent="0.25">
      <c r="A125" s="75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19"/>
      <c r="O125" s="105"/>
    </row>
    <row r="126" spans="1:15" s="67" customFormat="1" x14ac:dyDescent="0.25">
      <c r="A126" s="75"/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20"/>
      <c r="O126" s="105"/>
    </row>
    <row r="127" spans="1:15" s="67" customFormat="1" x14ac:dyDescent="0.25">
      <c r="A127" s="75"/>
      <c r="B127" s="121"/>
      <c r="C127" s="121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105"/>
    </row>
    <row r="128" spans="1:15" s="67" customFormat="1" x14ac:dyDescent="0.25">
      <c r="A128" s="75"/>
      <c r="B128" s="121"/>
      <c r="C128" s="121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105"/>
    </row>
    <row r="129" spans="1:15" s="67" customFormat="1" x14ac:dyDescent="0.25">
      <c r="A129" s="75"/>
      <c r="B129" s="122"/>
      <c r="C129" s="122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05"/>
    </row>
    <row r="130" spans="1:15" s="67" customFormat="1" x14ac:dyDescent="0.25">
      <c r="A130" s="75"/>
      <c r="B130" s="92"/>
      <c r="C130" s="92"/>
      <c r="D130" s="93"/>
      <c r="E130" s="95"/>
      <c r="F130" s="94"/>
      <c r="G130" s="94"/>
      <c r="H130" s="94"/>
      <c r="I130" s="94"/>
      <c r="J130" s="94"/>
      <c r="K130" s="94"/>
      <c r="L130" s="94"/>
      <c r="M130" s="94"/>
      <c r="N130" s="94"/>
      <c r="O130" s="105"/>
    </row>
    <row r="131" spans="1:15" s="67" customFormat="1" x14ac:dyDescent="0.25">
      <c r="A131" s="75"/>
      <c r="B131" s="92"/>
      <c r="C131" s="92"/>
      <c r="D131" s="93"/>
      <c r="E131" s="95"/>
      <c r="F131" s="95"/>
      <c r="G131" s="95"/>
      <c r="H131" s="94"/>
      <c r="I131" s="95"/>
      <c r="J131" s="95"/>
      <c r="K131" s="95"/>
      <c r="L131" s="95"/>
      <c r="M131" s="95"/>
      <c r="N131" s="95"/>
      <c r="O131" s="105"/>
    </row>
    <row r="132" spans="1:15" s="67" customFormat="1" x14ac:dyDescent="0.25">
      <c r="A132" s="75"/>
      <c r="B132" s="92"/>
      <c r="C132" s="92"/>
      <c r="D132" s="93"/>
      <c r="E132" s="95"/>
      <c r="F132" s="124"/>
      <c r="G132" s="124"/>
      <c r="H132" s="94"/>
      <c r="I132" s="95"/>
      <c r="J132" s="124"/>
      <c r="K132" s="124"/>
      <c r="L132" s="124"/>
      <c r="M132" s="124"/>
      <c r="N132" s="124"/>
      <c r="O132" s="105"/>
    </row>
    <row r="133" spans="1:15" s="67" customFormat="1" x14ac:dyDescent="0.25">
      <c r="A133" s="75"/>
      <c r="B133" s="92"/>
      <c r="C133" s="92"/>
      <c r="D133" s="93"/>
      <c r="E133" s="95"/>
      <c r="F133" s="124"/>
      <c r="G133" s="124"/>
      <c r="H133" s="94"/>
      <c r="I133" s="95"/>
      <c r="J133" s="95"/>
      <c r="K133" s="95"/>
      <c r="L133" s="95"/>
      <c r="M133" s="95"/>
      <c r="N133" s="95"/>
      <c r="O133" s="105"/>
    </row>
    <row r="134" spans="1:15" s="67" customFormat="1" x14ac:dyDescent="0.25">
      <c r="A134" s="75"/>
      <c r="B134" s="92"/>
      <c r="C134" s="92"/>
      <c r="D134" s="93"/>
      <c r="E134" s="95"/>
      <c r="F134" s="124"/>
      <c r="G134" s="124"/>
      <c r="H134" s="94"/>
      <c r="I134" s="95"/>
      <c r="J134" s="95"/>
      <c r="K134" s="95"/>
      <c r="L134" s="95"/>
      <c r="M134" s="95"/>
      <c r="N134" s="95"/>
      <c r="O134" s="105"/>
    </row>
    <row r="135" spans="1:15" s="67" customFormat="1" x14ac:dyDescent="0.25">
      <c r="A135" s="75"/>
      <c r="B135" s="92"/>
      <c r="C135" s="92"/>
      <c r="D135" s="93"/>
      <c r="E135" s="95"/>
      <c r="F135" s="124"/>
      <c r="G135" s="124"/>
      <c r="H135" s="94"/>
      <c r="I135" s="124"/>
      <c r="J135" s="124"/>
      <c r="K135" s="124"/>
      <c r="L135" s="124"/>
      <c r="M135" s="124"/>
      <c r="N135" s="124"/>
      <c r="O135" s="105"/>
    </row>
    <row r="136" spans="1:15" s="67" customFormat="1" x14ac:dyDescent="0.25">
      <c r="A136" s="75"/>
      <c r="B136" s="92"/>
      <c r="C136" s="92"/>
      <c r="D136" s="93"/>
      <c r="E136" s="95"/>
      <c r="F136" s="124"/>
      <c r="G136" s="124"/>
      <c r="H136" s="124"/>
      <c r="I136" s="124"/>
      <c r="J136" s="124"/>
      <c r="K136" s="124"/>
      <c r="L136" s="124"/>
      <c r="M136" s="124"/>
      <c r="N136" s="124"/>
      <c r="O136" s="105"/>
    </row>
    <row r="137" spans="1:15" s="67" customFormat="1" x14ac:dyDescent="0.25">
      <c r="A137" s="75"/>
      <c r="B137" s="92"/>
      <c r="C137" s="92"/>
      <c r="D137" s="93"/>
      <c r="E137" s="95"/>
      <c r="F137" s="124"/>
      <c r="G137" s="124"/>
      <c r="H137" s="124"/>
      <c r="I137" s="124"/>
      <c r="J137" s="124"/>
      <c r="K137" s="124"/>
      <c r="L137" s="124"/>
      <c r="M137" s="124"/>
      <c r="N137" s="124"/>
      <c r="O137" s="105"/>
    </row>
    <row r="138" spans="1:15" s="67" customFormat="1" x14ac:dyDescent="0.25">
      <c r="A138" s="75"/>
      <c r="B138" s="92"/>
      <c r="C138" s="92"/>
      <c r="D138" s="93"/>
      <c r="E138" s="95"/>
      <c r="F138" s="124"/>
      <c r="G138" s="124"/>
      <c r="H138" s="124"/>
      <c r="I138" s="124"/>
      <c r="J138" s="124"/>
      <c r="K138" s="124"/>
      <c r="L138" s="124"/>
      <c r="M138" s="124"/>
      <c r="N138" s="124"/>
      <c r="O138" s="105"/>
    </row>
    <row r="139" spans="1:15" s="67" customFormat="1" x14ac:dyDescent="0.25">
      <c r="A139" s="75"/>
      <c r="B139" s="92"/>
      <c r="C139" s="92"/>
      <c r="D139" s="93"/>
      <c r="E139" s="95"/>
      <c r="F139" s="124"/>
      <c r="G139" s="124"/>
      <c r="H139" s="124"/>
      <c r="I139" s="124"/>
      <c r="J139" s="124"/>
      <c r="K139" s="124"/>
      <c r="L139" s="124"/>
      <c r="M139" s="124"/>
      <c r="N139" s="124"/>
      <c r="O139" s="105"/>
    </row>
    <row r="140" spans="1:15" s="67" customFormat="1" x14ac:dyDescent="0.25">
      <c r="A140" s="75"/>
      <c r="B140" s="92"/>
      <c r="C140" s="92"/>
      <c r="D140" s="93"/>
      <c r="E140" s="95"/>
      <c r="F140" s="124"/>
      <c r="G140" s="124"/>
      <c r="H140" s="124"/>
      <c r="I140" s="124"/>
      <c r="J140" s="124"/>
      <c r="K140" s="124"/>
      <c r="L140" s="124"/>
      <c r="M140" s="124"/>
      <c r="N140" s="124"/>
      <c r="O140" s="105"/>
    </row>
    <row r="141" spans="1:15" s="67" customFormat="1" x14ac:dyDescent="0.25">
      <c r="A141" s="75"/>
      <c r="B141" s="92"/>
      <c r="C141" s="92"/>
      <c r="D141" s="93"/>
      <c r="E141" s="95"/>
      <c r="F141" s="124"/>
      <c r="G141" s="124"/>
      <c r="H141" s="124"/>
      <c r="I141" s="124"/>
      <c r="J141" s="124"/>
      <c r="K141" s="124"/>
      <c r="L141" s="124"/>
      <c r="M141" s="124"/>
      <c r="N141" s="124"/>
      <c r="O141" s="105"/>
    </row>
    <row r="142" spans="1:15" s="67" customFormat="1" x14ac:dyDescent="0.25">
      <c r="A142" s="75"/>
      <c r="B142" s="125"/>
      <c r="C142" s="125"/>
      <c r="D142" s="126"/>
      <c r="E142" s="94"/>
      <c r="F142" s="94"/>
      <c r="G142" s="94"/>
      <c r="H142" s="94"/>
      <c r="I142" s="94"/>
      <c r="J142" s="94"/>
      <c r="K142" s="94"/>
      <c r="L142" s="94"/>
      <c r="M142" s="94"/>
      <c r="N142" s="95"/>
      <c r="O142" s="105"/>
    </row>
    <row r="143" spans="1:15" s="67" customFormat="1" x14ac:dyDescent="0.25">
      <c r="A143" s="75"/>
      <c r="B143" s="92"/>
      <c r="C143" s="92"/>
      <c r="D143" s="93"/>
      <c r="E143" s="95"/>
      <c r="F143" s="94"/>
      <c r="G143" s="94"/>
      <c r="H143" s="94"/>
      <c r="I143" s="94"/>
      <c r="J143" s="94"/>
      <c r="K143" s="94"/>
      <c r="L143" s="94"/>
      <c r="M143" s="94"/>
      <c r="N143" s="95"/>
      <c r="O143" s="105"/>
    </row>
    <row r="144" spans="1:15" s="67" customFormat="1" x14ac:dyDescent="0.25">
      <c r="A144" s="75"/>
      <c r="B144" s="92"/>
      <c r="C144" s="92"/>
      <c r="D144" s="127"/>
      <c r="E144" s="127"/>
      <c r="F144" s="128"/>
      <c r="G144" s="128"/>
      <c r="H144" s="128"/>
      <c r="I144" s="128"/>
      <c r="J144" s="128"/>
      <c r="K144" s="128"/>
      <c r="L144" s="128"/>
      <c r="M144" s="128"/>
      <c r="N144" s="127"/>
      <c r="O144" s="105"/>
    </row>
    <row r="145" spans="1:15" s="67" customFormat="1" x14ac:dyDescent="0.25">
      <c r="A145" s="75"/>
      <c r="B145" s="125"/>
      <c r="C145" s="125"/>
      <c r="D145" s="126"/>
      <c r="E145" s="126"/>
      <c r="F145" s="94"/>
      <c r="G145" s="94"/>
      <c r="H145" s="94"/>
      <c r="I145" s="94"/>
      <c r="J145" s="94"/>
      <c r="K145" s="94"/>
      <c r="L145" s="94"/>
      <c r="M145" s="94"/>
      <c r="N145" s="94"/>
      <c r="O145" s="105"/>
    </row>
    <row r="146" spans="1:15" s="67" customFormat="1" x14ac:dyDescent="0.25">
      <c r="A146" s="75"/>
      <c r="B146" s="92"/>
      <c r="C146" s="92"/>
      <c r="D146" s="93"/>
      <c r="E146" s="95"/>
      <c r="F146" s="95"/>
      <c r="G146" s="94"/>
      <c r="H146" s="94"/>
      <c r="I146" s="94"/>
      <c r="J146" s="94"/>
      <c r="K146" s="94"/>
      <c r="L146" s="94"/>
      <c r="M146" s="94"/>
      <c r="N146" s="94"/>
      <c r="O146" s="105"/>
    </row>
    <row r="147" spans="1:15" s="67" customFormat="1" x14ac:dyDescent="0.25">
      <c r="A147" s="75"/>
      <c r="B147" s="92"/>
      <c r="C147" s="92"/>
      <c r="D147" s="127"/>
      <c r="E147" s="127"/>
      <c r="F147" s="127"/>
      <c r="G147" s="129"/>
      <c r="H147" s="129"/>
      <c r="I147" s="129"/>
      <c r="J147" s="129"/>
      <c r="K147" s="129"/>
      <c r="L147" s="129"/>
      <c r="M147" s="129"/>
      <c r="N147" s="129"/>
      <c r="O147" s="105"/>
    </row>
    <row r="148" spans="1:15" s="67" customFormat="1" x14ac:dyDescent="0.25">
      <c r="A148" s="75"/>
      <c r="B148" s="125"/>
      <c r="C148" s="125"/>
      <c r="D148" s="126"/>
      <c r="E148" s="94"/>
      <c r="F148" s="94"/>
      <c r="G148" s="94"/>
      <c r="H148" s="94"/>
      <c r="I148" s="94"/>
      <c r="J148" s="94"/>
      <c r="K148" s="94"/>
      <c r="L148" s="94"/>
      <c r="M148" s="94"/>
      <c r="N148" s="95"/>
      <c r="O148" s="105"/>
    </row>
    <row r="149" spans="1:15" s="67" customFormat="1" x14ac:dyDescent="0.25">
      <c r="A149" s="75"/>
      <c r="B149" s="92"/>
      <c r="C149" s="92"/>
      <c r="D149" s="93"/>
      <c r="E149" s="95"/>
      <c r="F149" s="94"/>
      <c r="G149" s="94"/>
      <c r="H149" s="94"/>
      <c r="I149" s="94"/>
      <c r="J149" s="94"/>
      <c r="K149" s="94"/>
      <c r="L149" s="94"/>
      <c r="M149" s="94"/>
      <c r="N149" s="95"/>
      <c r="O149" s="105"/>
    </row>
    <row r="150" spans="1:15" s="67" customFormat="1" x14ac:dyDescent="0.25">
      <c r="A150" s="75"/>
      <c r="B150" s="92"/>
      <c r="C150" s="92"/>
      <c r="D150" s="127"/>
      <c r="E150" s="127"/>
      <c r="F150" s="129"/>
      <c r="G150" s="129"/>
      <c r="H150" s="129"/>
      <c r="I150" s="129"/>
      <c r="J150" s="129"/>
      <c r="K150" s="129"/>
      <c r="L150" s="129"/>
      <c r="M150" s="129"/>
      <c r="N150" s="93"/>
      <c r="O150" s="105"/>
    </row>
    <row r="151" spans="1:15" s="67" customFormat="1" x14ac:dyDescent="0.25">
      <c r="A151" s="75"/>
      <c r="B151" s="125"/>
      <c r="C151" s="125"/>
      <c r="D151" s="126"/>
      <c r="E151" s="94"/>
      <c r="F151" s="94"/>
      <c r="G151" s="94"/>
      <c r="H151" s="94"/>
      <c r="I151" s="94"/>
      <c r="J151" s="94"/>
      <c r="K151" s="94"/>
      <c r="L151" s="94"/>
      <c r="M151" s="94"/>
      <c r="N151" s="95"/>
      <c r="O151" s="105"/>
    </row>
    <row r="152" spans="1:15" s="67" customFormat="1" x14ac:dyDescent="0.25">
      <c r="A152" s="75"/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05"/>
    </row>
    <row r="153" spans="1:15" s="67" customFormat="1" x14ac:dyDescent="0.25">
      <c r="A153" s="75"/>
      <c r="B153" s="92"/>
      <c r="C153" s="92"/>
      <c r="D153" s="127"/>
      <c r="E153" s="127"/>
      <c r="F153" s="129"/>
      <c r="G153" s="129"/>
      <c r="H153" s="129"/>
      <c r="I153" s="129"/>
      <c r="J153" s="129"/>
      <c r="K153" s="129"/>
      <c r="L153" s="129"/>
      <c r="M153" s="129"/>
      <c r="N153" s="93"/>
      <c r="O153" s="105"/>
    </row>
    <row r="154" spans="1:15" s="67" customFormat="1" x14ac:dyDescent="0.25">
      <c r="A154" s="75"/>
      <c r="B154" s="122"/>
      <c r="C154" s="122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05"/>
    </row>
    <row r="155" spans="1:15" s="67" customFormat="1" x14ac:dyDescent="0.25">
      <c r="A155" s="75"/>
      <c r="B155" s="92"/>
      <c r="C155" s="92"/>
      <c r="D155" s="131"/>
      <c r="E155" s="131"/>
      <c r="F155" s="93"/>
      <c r="G155" s="132"/>
      <c r="H155" s="132"/>
      <c r="I155" s="132"/>
      <c r="J155" s="132"/>
      <c r="K155" s="132"/>
      <c r="L155" s="132"/>
      <c r="M155" s="132"/>
      <c r="N155" s="132"/>
      <c r="O155" s="105"/>
    </row>
    <row r="156" spans="1:15" s="67" customFormat="1" x14ac:dyDescent="0.25">
      <c r="A156" s="75"/>
      <c r="B156" s="92"/>
      <c r="C156" s="92"/>
      <c r="D156" s="131"/>
      <c r="E156" s="131"/>
      <c r="F156" s="131"/>
      <c r="G156" s="132"/>
      <c r="H156" s="132"/>
      <c r="I156" s="132"/>
      <c r="J156" s="132"/>
      <c r="K156" s="132"/>
      <c r="L156" s="132"/>
      <c r="M156" s="132"/>
      <c r="N156" s="132"/>
      <c r="O156" s="105"/>
    </row>
    <row r="157" spans="1:15" s="67" customFormat="1" x14ac:dyDescent="0.25">
      <c r="A157" s="75"/>
      <c r="B157" s="92"/>
      <c r="C157" s="92"/>
      <c r="D157" s="131"/>
      <c r="E157" s="131"/>
      <c r="F157" s="132"/>
      <c r="G157" s="132"/>
      <c r="H157" s="132"/>
      <c r="I157" s="132"/>
      <c r="J157" s="132"/>
      <c r="K157" s="132"/>
      <c r="L157" s="132"/>
      <c r="M157" s="132"/>
      <c r="N157" s="132"/>
      <c r="O157" s="105"/>
    </row>
    <row r="158" spans="1:15" s="67" customFormat="1" x14ac:dyDescent="0.25">
      <c r="A158" s="75"/>
      <c r="B158" s="92"/>
      <c r="C158" s="92"/>
      <c r="D158" s="131"/>
      <c r="E158" s="131"/>
      <c r="F158" s="132"/>
      <c r="G158" s="132"/>
      <c r="H158" s="132"/>
      <c r="I158" s="132"/>
      <c r="J158" s="132"/>
      <c r="K158" s="132"/>
      <c r="L158" s="132"/>
      <c r="M158" s="132"/>
      <c r="N158" s="132"/>
      <c r="O158" s="105"/>
    </row>
    <row r="159" spans="1:15" s="67" customFormat="1" x14ac:dyDescent="0.25">
      <c r="A159" s="75"/>
      <c r="B159" s="92"/>
      <c r="C159" s="92"/>
      <c r="D159" s="131"/>
      <c r="E159" s="131"/>
      <c r="F159" s="132"/>
      <c r="G159" s="132"/>
      <c r="H159" s="132"/>
      <c r="I159" s="132"/>
      <c r="J159" s="132"/>
      <c r="K159" s="132"/>
      <c r="L159" s="132"/>
      <c r="M159" s="132"/>
      <c r="N159" s="132"/>
      <c r="O159" s="105"/>
    </row>
    <row r="160" spans="1:15" s="67" customFormat="1" x14ac:dyDescent="0.25">
      <c r="A160" s="75"/>
      <c r="B160" s="92"/>
      <c r="C160" s="92"/>
      <c r="D160" s="131"/>
      <c r="E160" s="131"/>
      <c r="F160" s="132"/>
      <c r="G160" s="132"/>
      <c r="H160" s="132"/>
      <c r="I160" s="132"/>
      <c r="J160" s="132"/>
      <c r="K160" s="132"/>
      <c r="L160" s="132"/>
      <c r="M160" s="132"/>
      <c r="N160" s="132"/>
      <c r="O160" s="105"/>
    </row>
    <row r="161" spans="1:15" s="67" customFormat="1" x14ac:dyDescent="0.25">
      <c r="A161" s="75"/>
      <c r="B161" s="92"/>
      <c r="C161" s="92"/>
      <c r="D161" s="131"/>
      <c r="E161" s="131"/>
      <c r="F161" s="132"/>
      <c r="G161" s="132"/>
      <c r="H161" s="132"/>
      <c r="I161" s="132"/>
      <c r="J161" s="132"/>
      <c r="K161" s="132"/>
      <c r="L161" s="132"/>
      <c r="M161" s="132"/>
      <c r="N161" s="131"/>
      <c r="O161" s="105"/>
    </row>
    <row r="162" spans="1:15" s="67" customFormat="1" x14ac:dyDescent="0.25">
      <c r="A162" s="75"/>
      <c r="B162" s="92"/>
      <c r="C162" s="92"/>
      <c r="D162" s="131"/>
      <c r="E162" s="131"/>
      <c r="F162" s="132"/>
      <c r="G162" s="132"/>
      <c r="H162" s="132"/>
      <c r="I162" s="132"/>
      <c r="J162" s="132"/>
      <c r="K162" s="132"/>
      <c r="L162" s="132"/>
      <c r="M162" s="132"/>
      <c r="N162" s="131"/>
      <c r="O162" s="105"/>
    </row>
    <row r="163" spans="1:15" s="67" customFormat="1" x14ac:dyDescent="0.25">
      <c r="A163" s="75"/>
      <c r="B163" s="92"/>
      <c r="C163" s="92"/>
      <c r="D163" s="131"/>
      <c r="E163" s="131"/>
      <c r="F163" s="132"/>
      <c r="G163" s="132"/>
      <c r="H163" s="132"/>
      <c r="I163" s="132"/>
      <c r="J163" s="132"/>
      <c r="K163" s="132"/>
      <c r="L163" s="132"/>
      <c r="M163" s="132"/>
      <c r="N163" s="131"/>
      <c r="O163" s="105"/>
    </row>
    <row r="164" spans="1:15" s="67" customFormat="1" x14ac:dyDescent="0.25">
      <c r="A164" s="75"/>
      <c r="B164" s="92"/>
      <c r="C164" s="92"/>
      <c r="D164" s="131"/>
      <c r="E164" s="131"/>
      <c r="F164" s="133"/>
      <c r="G164" s="133"/>
      <c r="H164" s="132"/>
      <c r="I164" s="132"/>
      <c r="J164" s="132"/>
      <c r="K164" s="132"/>
      <c r="L164" s="132"/>
      <c r="M164" s="132"/>
      <c r="N164" s="131"/>
      <c r="O164" s="105"/>
    </row>
    <row r="165" spans="1:15" s="67" customFormat="1" x14ac:dyDescent="0.25">
      <c r="A165" s="75"/>
      <c r="B165" s="92"/>
      <c r="C165" s="92"/>
      <c r="D165" s="131"/>
      <c r="E165" s="131"/>
      <c r="F165" s="132"/>
      <c r="G165" s="133"/>
      <c r="H165" s="132"/>
      <c r="I165" s="132"/>
      <c r="J165" s="132"/>
      <c r="K165" s="132"/>
      <c r="L165" s="132"/>
      <c r="M165" s="132"/>
      <c r="N165" s="131"/>
      <c r="O165" s="105"/>
    </row>
    <row r="166" spans="1:15" s="67" customFormat="1" x14ac:dyDescent="0.25">
      <c r="A166" s="75"/>
      <c r="B166" s="92"/>
      <c r="C166" s="92"/>
      <c r="D166" s="93"/>
      <c r="E166" s="93"/>
      <c r="F166" s="132"/>
      <c r="G166" s="133"/>
      <c r="H166" s="132"/>
      <c r="I166" s="132"/>
      <c r="J166" s="132"/>
      <c r="K166" s="132"/>
      <c r="L166" s="132"/>
      <c r="M166" s="132"/>
      <c r="N166" s="131"/>
      <c r="O166" s="105"/>
    </row>
    <row r="167" spans="1:15" s="67" customFormat="1" x14ac:dyDescent="0.25">
      <c r="A167" s="75"/>
      <c r="B167" s="122"/>
      <c r="C167" s="122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05"/>
    </row>
    <row r="168" spans="1:15" s="67" customFormat="1" x14ac:dyDescent="0.25">
      <c r="A168" s="75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05"/>
    </row>
    <row r="169" spans="1:15" s="67" customFormat="1" x14ac:dyDescent="0.25">
      <c r="A169" s="75"/>
      <c r="B169" s="122"/>
      <c r="C169" s="122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05"/>
    </row>
    <row r="170" spans="1:15" s="67" customFormat="1" x14ac:dyDescent="0.25">
      <c r="A170" s="75"/>
      <c r="B170" s="122"/>
      <c r="C170" s="122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05"/>
    </row>
    <row r="171" spans="1:15" s="67" customFormat="1" x14ac:dyDescent="0.25">
      <c r="A171" s="75"/>
      <c r="B171" s="92"/>
      <c r="C171" s="92"/>
      <c r="D171" s="93"/>
      <c r="E171" s="93"/>
      <c r="F171" s="93"/>
      <c r="G171" s="94"/>
      <c r="H171" s="94"/>
      <c r="I171" s="94"/>
      <c r="J171" s="94"/>
      <c r="K171" s="94"/>
      <c r="L171" s="94"/>
      <c r="M171" s="94"/>
      <c r="N171" s="94"/>
      <c r="O171" s="105"/>
    </row>
    <row r="172" spans="1:15" s="67" customFormat="1" x14ac:dyDescent="0.25">
      <c r="A172" s="75"/>
      <c r="B172" s="92"/>
      <c r="C172" s="92"/>
      <c r="D172" s="93"/>
      <c r="E172" s="93"/>
      <c r="F172" s="93"/>
      <c r="G172" s="94"/>
      <c r="H172" s="94"/>
      <c r="I172" s="94"/>
      <c r="J172" s="94"/>
      <c r="K172" s="94"/>
      <c r="L172" s="94"/>
      <c r="M172" s="94"/>
      <c r="N172" s="94"/>
      <c r="O172" s="105"/>
    </row>
    <row r="173" spans="1:15" s="67" customFormat="1" x14ac:dyDescent="0.25">
      <c r="A173" s="75"/>
      <c r="B173" s="92"/>
      <c r="C173" s="92"/>
      <c r="D173" s="93"/>
      <c r="E173" s="93"/>
      <c r="F173" s="94"/>
      <c r="G173" s="94"/>
      <c r="H173" s="94"/>
      <c r="I173" s="94"/>
      <c r="J173" s="94"/>
      <c r="K173" s="94"/>
      <c r="L173" s="94"/>
      <c r="M173" s="94"/>
      <c r="N173" s="94"/>
      <c r="O173" s="105"/>
    </row>
    <row r="174" spans="1:15" s="67" customFormat="1" x14ac:dyDescent="0.25">
      <c r="A174" s="75"/>
      <c r="B174" s="92"/>
      <c r="C174" s="92"/>
      <c r="D174" s="93"/>
      <c r="E174" s="93"/>
      <c r="F174" s="94"/>
      <c r="G174" s="94"/>
      <c r="H174" s="94"/>
      <c r="I174" s="94"/>
      <c r="J174" s="94"/>
      <c r="K174" s="94"/>
      <c r="L174" s="94"/>
      <c r="M174" s="94"/>
      <c r="N174" s="94"/>
      <c r="O174" s="105"/>
    </row>
    <row r="175" spans="1:15" s="67" customFormat="1" x14ac:dyDescent="0.25">
      <c r="A175" s="75"/>
      <c r="B175" s="92"/>
      <c r="C175" s="92"/>
      <c r="D175" s="93"/>
      <c r="E175" s="93"/>
      <c r="F175" s="94"/>
      <c r="G175" s="94"/>
      <c r="H175" s="94"/>
      <c r="I175" s="94"/>
      <c r="J175" s="94"/>
      <c r="K175" s="94"/>
      <c r="L175" s="94"/>
      <c r="M175" s="94"/>
      <c r="N175" s="94"/>
      <c r="O175" s="105"/>
    </row>
    <row r="176" spans="1:15" s="67" customFormat="1" x14ac:dyDescent="0.25">
      <c r="A176" s="75"/>
      <c r="B176" s="92"/>
      <c r="C176" s="92"/>
      <c r="D176" s="93"/>
      <c r="E176" s="93"/>
      <c r="F176" s="94"/>
      <c r="G176" s="94"/>
      <c r="H176" s="94"/>
      <c r="I176" s="94"/>
      <c r="J176" s="94"/>
      <c r="K176" s="94"/>
      <c r="L176" s="94"/>
      <c r="M176" s="94"/>
      <c r="N176" s="94"/>
      <c r="O176" s="105"/>
    </row>
    <row r="177" spans="1:15" s="67" customFormat="1" x14ac:dyDescent="0.25">
      <c r="A177" s="75"/>
      <c r="B177" s="92"/>
      <c r="C177" s="92"/>
      <c r="D177" s="93"/>
      <c r="E177" s="93"/>
      <c r="F177" s="94"/>
      <c r="G177" s="94"/>
      <c r="H177" s="94"/>
      <c r="I177" s="94"/>
      <c r="J177" s="94"/>
      <c r="K177" s="94"/>
      <c r="L177" s="94"/>
      <c r="M177" s="94"/>
      <c r="N177" s="95"/>
      <c r="O177" s="105"/>
    </row>
    <row r="178" spans="1:15" s="67" customFormat="1" x14ac:dyDescent="0.25">
      <c r="A178" s="75"/>
      <c r="B178" s="92"/>
      <c r="C178" s="92"/>
      <c r="D178" s="93"/>
      <c r="E178" s="93"/>
      <c r="F178" s="94"/>
      <c r="G178" s="94"/>
      <c r="H178" s="94"/>
      <c r="I178" s="94"/>
      <c r="J178" s="94"/>
      <c r="K178" s="94"/>
      <c r="L178" s="94"/>
      <c r="M178" s="94"/>
      <c r="N178" s="95"/>
      <c r="O178" s="105"/>
    </row>
    <row r="179" spans="1:15" s="67" customFormat="1" x14ac:dyDescent="0.25">
      <c r="A179" s="75"/>
      <c r="B179" s="92"/>
      <c r="C179" s="92"/>
      <c r="D179" s="93"/>
      <c r="E179" s="93"/>
      <c r="F179" s="94"/>
      <c r="G179" s="94"/>
      <c r="H179" s="94"/>
      <c r="I179" s="94"/>
      <c r="J179" s="94"/>
      <c r="K179" s="94"/>
      <c r="L179" s="94"/>
      <c r="M179" s="94"/>
      <c r="N179" s="95"/>
      <c r="O179" s="105"/>
    </row>
    <row r="180" spans="1:15" s="67" customFormat="1" x14ac:dyDescent="0.25">
      <c r="A180" s="75"/>
      <c r="B180" s="92"/>
      <c r="C180" s="92"/>
      <c r="D180" s="93"/>
      <c r="E180" s="93"/>
      <c r="F180" s="124"/>
      <c r="G180" s="124"/>
      <c r="H180" s="94"/>
      <c r="I180" s="94"/>
      <c r="J180" s="94"/>
      <c r="K180" s="94"/>
      <c r="L180" s="94"/>
      <c r="M180" s="94"/>
      <c r="N180" s="95"/>
      <c r="O180" s="105"/>
    </row>
    <row r="181" spans="1:15" s="67" customFormat="1" x14ac:dyDescent="0.25">
      <c r="A181" s="75"/>
      <c r="B181" s="92"/>
      <c r="C181" s="92"/>
      <c r="D181" s="93"/>
      <c r="E181" s="93"/>
      <c r="F181" s="94"/>
      <c r="G181" s="124"/>
      <c r="H181" s="94"/>
      <c r="I181" s="94"/>
      <c r="J181" s="94"/>
      <c r="K181" s="94"/>
      <c r="L181" s="94"/>
      <c r="M181" s="94"/>
      <c r="N181" s="95"/>
      <c r="O181" s="105"/>
    </row>
    <row r="182" spans="1:15" s="67" customFormat="1" x14ac:dyDescent="0.25">
      <c r="A182" s="75"/>
      <c r="B182" s="92"/>
      <c r="C182" s="92"/>
      <c r="D182" s="93"/>
      <c r="E182" s="93"/>
      <c r="F182" s="94"/>
      <c r="G182" s="124"/>
      <c r="H182" s="94"/>
      <c r="I182" s="94"/>
      <c r="J182" s="94"/>
      <c r="K182" s="94"/>
      <c r="L182" s="94"/>
      <c r="M182" s="94"/>
      <c r="N182" s="95"/>
      <c r="O182" s="105"/>
    </row>
    <row r="183" spans="1:15" x14ac:dyDescent="0.25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</row>
    <row r="184" spans="1:15" x14ac:dyDescent="0.25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</row>
    <row r="185" spans="1:15" x14ac:dyDescent="0.25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</row>
    <row r="186" spans="1:15" x14ac:dyDescent="0.25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</row>
    <row r="187" spans="1:15" x14ac:dyDescent="0.25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</row>
    <row r="188" spans="1:15" x14ac:dyDescent="0.25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</row>
    <row r="189" spans="1:15" x14ac:dyDescent="0.25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</row>
    <row r="190" spans="1:15" x14ac:dyDescent="0.25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</row>
    <row r="191" spans="1:15" x14ac:dyDescent="0.25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</row>
    <row r="192" spans="1:15" x14ac:dyDescent="0.25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</row>
    <row r="193" spans="1:15" x14ac:dyDescent="0.25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</row>
    <row r="194" spans="1:15" x14ac:dyDescent="0.25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</row>
    <row r="195" spans="1:15" x14ac:dyDescent="0.25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</row>
    <row r="196" spans="1:15" x14ac:dyDescent="0.25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</row>
    <row r="197" spans="1:15" x14ac:dyDescent="0.25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</row>
    <row r="198" spans="1:15" x14ac:dyDescent="0.25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</row>
    <row r="199" spans="1:15" x14ac:dyDescent="0.25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</row>
    <row r="200" spans="1:15" x14ac:dyDescent="0.25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</row>
    <row r="201" spans="1:15" x14ac:dyDescent="0.25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</row>
    <row r="202" spans="1:15" x14ac:dyDescent="0.25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</row>
    <row r="203" spans="1:15" x14ac:dyDescent="0.25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</row>
    <row r="204" spans="1:15" x14ac:dyDescent="0.25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</row>
    <row r="205" spans="1:15" x14ac:dyDescent="0.25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15" x14ac:dyDescent="0.25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15" x14ac:dyDescent="0.25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15" x14ac:dyDescent="0.25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</row>
    <row r="209" spans="1:15" x14ac:dyDescent="0.25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</row>
    <row r="210" spans="1:15" x14ac:dyDescent="0.25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</row>
    <row r="211" spans="1:15" x14ac:dyDescent="0.25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</row>
    <row r="212" spans="1:15" x14ac:dyDescent="0.25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</row>
    <row r="213" spans="1:15" x14ac:dyDescent="0.25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</row>
    <row r="214" spans="1:15" x14ac:dyDescent="0.25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</row>
    <row r="215" spans="1:15" x14ac:dyDescent="0.25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</row>
    <row r="216" spans="1:15" x14ac:dyDescent="0.25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</row>
    <row r="217" spans="1:15" x14ac:dyDescent="0.25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</row>
    <row r="218" spans="1:15" x14ac:dyDescent="0.25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</row>
    <row r="219" spans="1:15" x14ac:dyDescent="0.25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</row>
    <row r="220" spans="1:15" x14ac:dyDescent="0.25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</row>
    <row r="221" spans="1:15" x14ac:dyDescent="0.25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</row>
    <row r="222" spans="1:15" x14ac:dyDescent="0.25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</row>
    <row r="223" spans="1:15" x14ac:dyDescent="0.25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</row>
    <row r="224" spans="1:15" x14ac:dyDescent="0.25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</row>
    <row r="225" spans="1:15" x14ac:dyDescent="0.25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</row>
    <row r="226" spans="1:15" x14ac:dyDescent="0.25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</row>
    <row r="227" spans="1:15" x14ac:dyDescent="0.25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</row>
    <row r="228" spans="1:15" x14ac:dyDescent="0.25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</row>
    <row r="229" spans="1:15" x14ac:dyDescent="0.25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</row>
    <row r="230" spans="1:15" x14ac:dyDescent="0.25">
      <c r="A230" s="105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</row>
    <row r="231" spans="1:15" x14ac:dyDescent="0.25">
      <c r="A231" s="105"/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</row>
    <row r="232" spans="1:15" x14ac:dyDescent="0.25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</row>
    <row r="233" spans="1:15" x14ac:dyDescent="0.25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</row>
    <row r="234" spans="1:15" x14ac:dyDescent="0.25">
      <c r="A234" s="105"/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</row>
    <row r="235" spans="1:15" x14ac:dyDescent="0.2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</row>
    <row r="236" spans="1:15" x14ac:dyDescent="0.25">
      <c r="A236" s="105"/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</row>
    <row r="237" spans="1:15" x14ac:dyDescent="0.25">
      <c r="A237" s="105"/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</row>
    <row r="238" spans="1:15" x14ac:dyDescent="0.25">
      <c r="A238" s="105"/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</row>
    <row r="239" spans="1:15" x14ac:dyDescent="0.25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</row>
    <row r="240" spans="1:15" x14ac:dyDescent="0.25">
      <c r="A240" s="105"/>
      <c r="B240" s="105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</row>
    <row r="241" spans="1:15" x14ac:dyDescent="0.25">
      <c r="A241" s="105"/>
      <c r="B241" s="105"/>
      <c r="C241" s="105"/>
      <c r="D241" s="105"/>
      <c r="E241" s="105"/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</row>
    <row r="242" spans="1:15" x14ac:dyDescent="0.25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</row>
    <row r="243" spans="1:15" x14ac:dyDescent="0.25">
      <c r="A243" s="105"/>
      <c r="B243" s="105"/>
      <c r="C243" s="105"/>
      <c r="D243" s="105"/>
      <c r="E243" s="105"/>
      <c r="F243" s="105"/>
      <c r="G243" s="105"/>
      <c r="H243" s="105"/>
      <c r="I243" s="105"/>
      <c r="J243" s="105"/>
      <c r="K243" s="105"/>
      <c r="L243" s="105"/>
      <c r="M243" s="105"/>
      <c r="N243" s="105"/>
      <c r="O243" s="105"/>
    </row>
    <row r="244" spans="1:15" x14ac:dyDescent="0.25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</row>
    <row r="245" spans="1:15" x14ac:dyDescent="0.25">
      <c r="A245" s="105"/>
      <c r="B245" s="105"/>
      <c r="C245" s="105"/>
      <c r="D245" s="105"/>
      <c r="E245" s="105"/>
      <c r="F245" s="105"/>
      <c r="G245" s="105"/>
      <c r="H245" s="105"/>
      <c r="I245" s="105"/>
      <c r="J245" s="105"/>
      <c r="K245" s="105"/>
      <c r="L245" s="105"/>
      <c r="M245" s="105"/>
      <c r="N245" s="105"/>
      <c r="O245" s="105"/>
    </row>
    <row r="246" spans="1:15" x14ac:dyDescent="0.25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</row>
    <row r="247" spans="1:15" x14ac:dyDescent="0.25">
      <c r="A247" s="105"/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</row>
    <row r="248" spans="1:15" x14ac:dyDescent="0.25">
      <c r="A248" s="105"/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</row>
    <row r="249" spans="1:15" x14ac:dyDescent="0.25">
      <c r="A249" s="105"/>
      <c r="B249" s="105"/>
      <c r="C249" s="105"/>
      <c r="D249" s="105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</row>
    <row r="250" spans="1:15" x14ac:dyDescent="0.25">
      <c r="A250" s="105"/>
      <c r="B250" s="105"/>
      <c r="C250" s="105"/>
      <c r="D250" s="105"/>
      <c r="E250" s="105"/>
      <c r="F250" s="105"/>
      <c r="G250" s="105"/>
      <c r="H250" s="105"/>
      <c r="I250" s="105"/>
      <c r="J250" s="105"/>
      <c r="K250" s="105"/>
      <c r="L250" s="105"/>
      <c r="M250" s="105"/>
      <c r="N250" s="105"/>
      <c r="O250" s="105"/>
    </row>
    <row r="251" spans="1:15" x14ac:dyDescent="0.25">
      <c r="A251" s="105"/>
      <c r="B251" s="105"/>
      <c r="C251" s="105"/>
      <c r="D251" s="105"/>
      <c r="E251" s="105"/>
      <c r="F251" s="105"/>
      <c r="G251" s="105"/>
      <c r="H251" s="105"/>
      <c r="I251" s="105"/>
      <c r="J251" s="105"/>
      <c r="K251" s="105"/>
      <c r="L251" s="105"/>
      <c r="M251" s="105"/>
      <c r="N251" s="105"/>
      <c r="O251" s="105"/>
    </row>
    <row r="252" spans="1:15" x14ac:dyDescent="0.25">
      <c r="A252" s="105"/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  <c r="M252" s="105"/>
      <c r="N252" s="105"/>
      <c r="O252" s="105"/>
    </row>
    <row r="253" spans="1:15" x14ac:dyDescent="0.25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</row>
    <row r="254" spans="1:15" x14ac:dyDescent="0.25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</row>
    <row r="255" spans="1:15" x14ac:dyDescent="0.25">
      <c r="A255" s="105"/>
      <c r="B255" s="105"/>
      <c r="C255" s="105"/>
      <c r="D255" s="105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</row>
    <row r="256" spans="1:15" x14ac:dyDescent="0.25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</row>
    <row r="257" spans="1:15" x14ac:dyDescent="0.25">
      <c r="A257" s="105"/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</row>
    <row r="258" spans="1:15" x14ac:dyDescent="0.25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</row>
    <row r="259" spans="1:15" x14ac:dyDescent="0.25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</row>
    <row r="260" spans="1:15" x14ac:dyDescent="0.25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</row>
    <row r="261" spans="1:15" x14ac:dyDescent="0.25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</row>
    <row r="262" spans="1:15" x14ac:dyDescent="0.2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</row>
    <row r="263" spans="1:15" x14ac:dyDescent="0.25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</row>
    <row r="264" spans="1:15" x14ac:dyDescent="0.25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</row>
    <row r="265" spans="1:15" x14ac:dyDescent="0.25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</row>
    <row r="266" spans="1:15" x14ac:dyDescent="0.25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</row>
    <row r="267" spans="1:15" x14ac:dyDescent="0.25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</row>
    <row r="268" spans="1:15" x14ac:dyDescent="0.25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</row>
    <row r="269" spans="1:15" x14ac:dyDescent="0.25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</row>
    <row r="270" spans="1:15" x14ac:dyDescent="0.25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</row>
    <row r="271" spans="1:15" x14ac:dyDescent="0.25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</row>
    <row r="272" spans="1:15" x14ac:dyDescent="0.25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</row>
    <row r="273" spans="1:15" x14ac:dyDescent="0.25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</row>
    <row r="274" spans="1:15" x14ac:dyDescent="0.25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</row>
    <row r="275" spans="1:15" x14ac:dyDescent="0.25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</row>
    <row r="276" spans="1:15" x14ac:dyDescent="0.25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</row>
    <row r="277" spans="1:15" x14ac:dyDescent="0.25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</row>
    <row r="278" spans="1:15" x14ac:dyDescent="0.25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</row>
    <row r="279" spans="1:15" x14ac:dyDescent="0.25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</row>
    <row r="280" spans="1:15" x14ac:dyDescent="0.25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</row>
    <row r="281" spans="1:15" x14ac:dyDescent="0.25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</row>
    <row r="282" spans="1:15" x14ac:dyDescent="0.25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</row>
    <row r="283" spans="1:15" x14ac:dyDescent="0.25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</row>
    <row r="284" spans="1:15" x14ac:dyDescent="0.25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</row>
    <row r="285" spans="1:15" x14ac:dyDescent="0.25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</row>
    <row r="286" spans="1:15" x14ac:dyDescent="0.25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</row>
    <row r="287" spans="1:15" x14ac:dyDescent="0.25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</row>
    <row r="288" spans="1:15" x14ac:dyDescent="0.25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</row>
    <row r="289" spans="1:15" x14ac:dyDescent="0.25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</row>
    <row r="290" spans="1:15" x14ac:dyDescent="0.25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</row>
    <row r="291" spans="1:15" x14ac:dyDescent="0.25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</row>
    <row r="292" spans="1:15" x14ac:dyDescent="0.25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</row>
    <row r="293" spans="1:15" x14ac:dyDescent="0.25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</row>
    <row r="294" spans="1:15" x14ac:dyDescent="0.25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</row>
    <row r="295" spans="1:15" x14ac:dyDescent="0.25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</row>
    <row r="296" spans="1:15" x14ac:dyDescent="0.25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</row>
    <row r="297" spans="1:15" x14ac:dyDescent="0.25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</row>
    <row r="298" spans="1:15" x14ac:dyDescent="0.25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</row>
    <row r="299" spans="1:15" x14ac:dyDescent="0.25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</row>
    <row r="300" spans="1:15" x14ac:dyDescent="0.25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</row>
    <row r="301" spans="1:15" x14ac:dyDescent="0.25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</row>
    <row r="302" spans="1:15" x14ac:dyDescent="0.25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</row>
    <row r="303" spans="1:15" x14ac:dyDescent="0.25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</row>
    <row r="304" spans="1:15" x14ac:dyDescent="0.25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</row>
    <row r="305" spans="1:15" x14ac:dyDescent="0.25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</row>
    <row r="306" spans="1:15" x14ac:dyDescent="0.25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</row>
    <row r="307" spans="1:15" x14ac:dyDescent="0.25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</row>
    <row r="308" spans="1:15" x14ac:dyDescent="0.25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</row>
    <row r="309" spans="1:15" x14ac:dyDescent="0.25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</row>
    <row r="310" spans="1:15" x14ac:dyDescent="0.25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</row>
    <row r="311" spans="1:15" x14ac:dyDescent="0.25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</row>
    <row r="312" spans="1:15" x14ac:dyDescent="0.25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</row>
    <row r="313" spans="1:15" x14ac:dyDescent="0.25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</row>
    <row r="314" spans="1:15" x14ac:dyDescent="0.25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</row>
    <row r="315" spans="1:15" x14ac:dyDescent="0.25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</row>
    <row r="316" spans="1:15" x14ac:dyDescent="0.25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</row>
    <row r="317" spans="1:15" x14ac:dyDescent="0.25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</row>
    <row r="318" spans="1:15" x14ac:dyDescent="0.25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</row>
    <row r="319" spans="1:15" x14ac:dyDescent="0.25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</row>
    <row r="320" spans="1:15" x14ac:dyDescent="0.25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</row>
    <row r="321" spans="1:15" x14ac:dyDescent="0.25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</row>
    <row r="322" spans="1:15" x14ac:dyDescent="0.25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</row>
    <row r="323" spans="1:15" x14ac:dyDescent="0.25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</row>
    <row r="324" spans="1:15" x14ac:dyDescent="0.25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</row>
    <row r="325" spans="1:15" x14ac:dyDescent="0.2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</row>
    <row r="326" spans="1:15" x14ac:dyDescent="0.25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</row>
    <row r="327" spans="1:15" x14ac:dyDescent="0.25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</row>
    <row r="328" spans="1:15" x14ac:dyDescent="0.25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</row>
    <row r="329" spans="1:15" x14ac:dyDescent="0.25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</row>
    <row r="330" spans="1:15" x14ac:dyDescent="0.25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</row>
    <row r="331" spans="1:15" x14ac:dyDescent="0.25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</row>
    <row r="332" spans="1:15" x14ac:dyDescent="0.25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</row>
    <row r="333" spans="1:15" x14ac:dyDescent="0.25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</row>
    <row r="334" spans="1:15" x14ac:dyDescent="0.25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</row>
    <row r="335" spans="1:15" x14ac:dyDescent="0.25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</row>
    <row r="336" spans="1:15" x14ac:dyDescent="0.25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</row>
    <row r="337" spans="1:15" x14ac:dyDescent="0.25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</row>
    <row r="338" spans="1:15" x14ac:dyDescent="0.25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</row>
    <row r="339" spans="1:15" x14ac:dyDescent="0.25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</row>
    <row r="340" spans="1:15" x14ac:dyDescent="0.25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</row>
    <row r="341" spans="1:15" x14ac:dyDescent="0.25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</row>
    <row r="342" spans="1:15" x14ac:dyDescent="0.25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</row>
    <row r="343" spans="1:15" x14ac:dyDescent="0.25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</row>
    <row r="344" spans="1:15" x14ac:dyDescent="0.25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</row>
    <row r="345" spans="1:15" x14ac:dyDescent="0.25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</row>
    <row r="346" spans="1:15" x14ac:dyDescent="0.25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</row>
    <row r="347" spans="1:15" x14ac:dyDescent="0.25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</row>
    <row r="348" spans="1:15" x14ac:dyDescent="0.25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</row>
    <row r="349" spans="1:15" x14ac:dyDescent="0.25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</row>
    <row r="350" spans="1:15" x14ac:dyDescent="0.25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</row>
    <row r="351" spans="1:15" x14ac:dyDescent="0.25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</row>
    <row r="352" spans="1:15" x14ac:dyDescent="0.25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</row>
    <row r="353" spans="1:15" x14ac:dyDescent="0.25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</row>
    <row r="354" spans="1:15" x14ac:dyDescent="0.25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</row>
    <row r="355" spans="1:15" x14ac:dyDescent="0.25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</row>
    <row r="356" spans="1:15" x14ac:dyDescent="0.25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</row>
    <row r="357" spans="1:15" x14ac:dyDescent="0.25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</row>
    <row r="358" spans="1:15" x14ac:dyDescent="0.25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</row>
    <row r="359" spans="1:15" x14ac:dyDescent="0.25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</row>
    <row r="360" spans="1:15" x14ac:dyDescent="0.25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</row>
    <row r="361" spans="1:15" x14ac:dyDescent="0.25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</row>
    <row r="362" spans="1:15" x14ac:dyDescent="0.25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</row>
    <row r="363" spans="1:15" x14ac:dyDescent="0.25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</row>
    <row r="364" spans="1:15" x14ac:dyDescent="0.25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</row>
    <row r="365" spans="1:15" x14ac:dyDescent="0.25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</row>
    <row r="366" spans="1:15" x14ac:dyDescent="0.25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</row>
    <row r="367" spans="1:15" x14ac:dyDescent="0.25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</row>
    <row r="368" spans="1:15" x14ac:dyDescent="0.25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</row>
    <row r="369" spans="1:15" x14ac:dyDescent="0.25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</row>
    <row r="370" spans="1:15" x14ac:dyDescent="0.25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</row>
    <row r="371" spans="1:15" x14ac:dyDescent="0.25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</row>
    <row r="372" spans="1:15" x14ac:dyDescent="0.25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</row>
    <row r="373" spans="1:15" x14ac:dyDescent="0.25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</row>
    <row r="374" spans="1:15" x14ac:dyDescent="0.25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</row>
  </sheetData>
  <mergeCells count="12">
    <mergeCell ref="B168:N168"/>
    <mergeCell ref="B65:M65"/>
    <mergeCell ref="B92:M92"/>
    <mergeCell ref="B108:L108"/>
    <mergeCell ref="B125:M125"/>
    <mergeCell ref="B126:M126"/>
    <mergeCell ref="B152:N152"/>
    <mergeCell ref="B2:O2"/>
    <mergeCell ref="B3:O3"/>
    <mergeCell ref="B29:O29"/>
    <mergeCell ref="B45:O45"/>
    <mergeCell ref="B64:M64"/>
  </mergeCells>
  <pageMargins left="0.7" right="0.7" top="0.75" bottom="0.75" header="0.3" footer="0.3"/>
  <pageSetup orientation="portrait" r:id="rId1"/>
  <ignoredErrors>
    <ignoredError sqref="C22:O22 C17:L17 O17 C18 O18 C19:M19 O19 C20:M20 O20 O24 C23:D23 F23:O23 C21 O21 E18:L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66" zoomScaleNormal="66" workbookViewId="0">
      <selection activeCell="X61" sqref="X61"/>
    </sheetView>
  </sheetViews>
  <sheetFormatPr defaultRowHeight="15" x14ac:dyDescent="0.25"/>
  <cols>
    <col min="1" max="16384" width="9.140625" style="70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D1E4D57F-12EB-471F-8CDE-AC80B746A912}"/>
</file>

<file path=customXml/itemProps2.xml><?xml version="1.0" encoding="utf-8"?>
<ds:datastoreItem xmlns:ds="http://schemas.openxmlformats.org/officeDocument/2006/customXml" ds:itemID="{AF64CCF1-3B9A-4A0B-A745-64249FDA6EF0}"/>
</file>

<file path=customXml/itemProps3.xml><?xml version="1.0" encoding="utf-8"?>
<ds:datastoreItem xmlns:ds="http://schemas.openxmlformats.org/officeDocument/2006/customXml" ds:itemID="{6284E516-55BB-4F79-9441-D3A9E8591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EVD_Junio2020</vt:lpstr>
      <vt:lpstr>Cambios históricos</vt:lpstr>
      <vt:lpstr>Gráficas</vt:lpstr>
      <vt:lpstr>EVD_Junio2020!Print_Area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Javier Matos Vázquez</cp:lastModifiedBy>
  <cp:lastPrinted>2019-03-20T13:08:41Z</cp:lastPrinted>
  <dcterms:created xsi:type="dcterms:W3CDTF">2017-05-16T19:04:40Z</dcterms:created>
  <dcterms:modified xsi:type="dcterms:W3CDTF">2022-03-11T14:33:13Z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