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2 Febrero 2026/"/>
    </mc:Choice>
  </mc:AlternateContent>
  <xr:revisionPtr revIDLastSave="30" documentId="14_{DA09CDEB-D452-4E33-8E69-7E7F9B93BFD1}" xr6:coauthVersionLast="47" xr6:coauthVersionMax="47" xr10:uidLastSave="{7090FCB2-A286-4FDB-AEC8-D2797624F6EA}"/>
  <bookViews>
    <workbookView xWindow="-120" yWindow="-120" windowWidth="29040" windowHeight="15720" xr2:uid="{00000000-000D-0000-FFFF-FFFF00000000}"/>
  </bookViews>
  <sheets>
    <sheet name="IVD_Febrero_2026" sheetId="6" r:id="rId1"/>
    <sheet name="Histórico" sheetId="12" r:id="rId2"/>
    <sheet name="Gráficas" sheetId="14" r:id="rId3"/>
  </sheets>
  <definedNames>
    <definedName name="_xlnm.Print_Area" localSheetId="0">IVD_Febrero_2026!$A$1:$G$37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9" i="12" l="1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R58" i="12"/>
  <c r="Q58" i="12"/>
  <c r="P58" i="12"/>
  <c r="O58" i="12"/>
  <c r="N58" i="12"/>
  <c r="L58" i="12"/>
  <c r="K58" i="12"/>
  <c r="J58" i="12"/>
  <c r="I58" i="12"/>
  <c r="H58" i="12"/>
  <c r="G58" i="12"/>
  <c r="F58" i="12"/>
  <c r="E58" i="12"/>
  <c r="D58" i="12"/>
  <c r="C58" i="12"/>
  <c r="R57" i="12"/>
  <c r="Q57" i="12"/>
  <c r="P57" i="12"/>
  <c r="O57" i="12"/>
  <c r="N57" i="12"/>
  <c r="L57" i="12"/>
  <c r="K57" i="12"/>
  <c r="J57" i="12"/>
  <c r="I57" i="12"/>
  <c r="H57" i="12"/>
  <c r="G57" i="12"/>
  <c r="F57" i="12"/>
  <c r="E57" i="12"/>
  <c r="D57" i="12"/>
  <c r="C57" i="12"/>
  <c r="R56" i="12"/>
  <c r="Q56" i="12"/>
  <c r="P56" i="12"/>
  <c r="O56" i="12"/>
  <c r="N56" i="12"/>
  <c r="L56" i="12"/>
  <c r="K56" i="12"/>
  <c r="J56" i="12"/>
  <c r="I56" i="12"/>
  <c r="H56" i="12"/>
  <c r="G56" i="12"/>
  <c r="F56" i="12"/>
  <c r="E56" i="12"/>
  <c r="D56" i="12"/>
  <c r="C56" i="12"/>
  <c r="S55" i="12"/>
  <c r="R55" i="12"/>
  <c r="Q55" i="12"/>
  <c r="P55" i="12"/>
  <c r="O55" i="12"/>
  <c r="N55" i="12"/>
  <c r="L55" i="12"/>
  <c r="K55" i="12"/>
  <c r="J55" i="12"/>
  <c r="I55" i="12"/>
  <c r="H55" i="12"/>
  <c r="G55" i="12"/>
  <c r="F55" i="12"/>
  <c r="E55" i="12"/>
  <c r="D55" i="12"/>
  <c r="C55" i="12"/>
  <c r="S54" i="12"/>
  <c r="R54" i="12"/>
  <c r="Q54" i="12"/>
  <c r="P54" i="12"/>
  <c r="O54" i="12"/>
  <c r="N54" i="12"/>
  <c r="L54" i="12"/>
  <c r="K54" i="12"/>
  <c r="J54" i="12"/>
  <c r="I54" i="12"/>
  <c r="H54" i="12"/>
  <c r="G54" i="12"/>
  <c r="F54" i="12"/>
  <c r="E54" i="12"/>
  <c r="D54" i="12"/>
  <c r="C54" i="12"/>
  <c r="S53" i="12"/>
  <c r="R53" i="12"/>
  <c r="Q53" i="12"/>
  <c r="P53" i="12"/>
  <c r="O53" i="12"/>
  <c r="N53" i="12"/>
  <c r="L53" i="12"/>
  <c r="K53" i="12"/>
  <c r="J53" i="12"/>
  <c r="I53" i="12"/>
  <c r="H53" i="12"/>
  <c r="G53" i="12"/>
  <c r="F53" i="12"/>
  <c r="E53" i="12"/>
  <c r="D53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I26" i="12"/>
  <c r="R25" i="12"/>
  <c r="R26" i="12" s="1"/>
  <c r="J25" i="12"/>
  <c r="J26" i="12" s="1"/>
  <c r="I25" i="12"/>
  <c r="H25" i="12"/>
  <c r="H26" i="12" s="1"/>
  <c r="F25" i="12"/>
  <c r="F26" i="12" s="1"/>
  <c r="S24" i="12"/>
  <c r="S25" i="12" s="1"/>
  <c r="S26" i="12" s="1"/>
  <c r="R24" i="12"/>
  <c r="Q24" i="12"/>
  <c r="Q25" i="12" s="1"/>
  <c r="Q26" i="12" s="1"/>
  <c r="P24" i="12"/>
  <c r="P25" i="12" s="1"/>
  <c r="P26" i="12" s="1"/>
  <c r="O24" i="12"/>
  <c r="O25" i="12" s="1"/>
  <c r="O26" i="12" s="1"/>
  <c r="N24" i="12"/>
  <c r="M24" i="12"/>
  <c r="N25" i="12" s="1"/>
  <c r="N26" i="12" s="1"/>
  <c r="L24" i="12"/>
  <c r="K24" i="12"/>
  <c r="L25" i="12" s="1"/>
  <c r="L26" i="12" s="1"/>
  <c r="J24" i="12"/>
  <c r="I24" i="12"/>
  <c r="H24" i="12"/>
  <c r="G24" i="12"/>
  <c r="G25" i="12" s="1"/>
  <c r="G26" i="12" s="1"/>
  <c r="F24" i="12"/>
  <c r="E24" i="12"/>
  <c r="E25" i="12" s="1"/>
  <c r="E26" i="12" s="1"/>
  <c r="D24" i="12"/>
  <c r="D25" i="12" s="1"/>
  <c r="D26" i="12" s="1"/>
  <c r="C24" i="12"/>
  <c r="C25" i="12" s="1"/>
  <c r="C26" i="12" s="1"/>
  <c r="B24" i="12"/>
  <c r="L23" i="12"/>
  <c r="L22" i="12"/>
  <c r="K22" i="12"/>
  <c r="K23" i="12" s="1"/>
  <c r="I22" i="12"/>
  <c r="I23" i="12" s="1"/>
  <c r="S21" i="12"/>
  <c r="S22" i="12" s="1"/>
  <c r="S23" i="12" s="1"/>
  <c r="R21" i="12"/>
  <c r="R22" i="12" s="1"/>
  <c r="R23" i="12" s="1"/>
  <c r="Q21" i="12"/>
  <c r="Q22" i="12" s="1"/>
  <c r="Q23" i="12" s="1"/>
  <c r="P21" i="12"/>
  <c r="O21" i="12"/>
  <c r="P22" i="12" s="1"/>
  <c r="P23" i="12" s="1"/>
  <c r="N21" i="12"/>
  <c r="M21" i="12"/>
  <c r="M22" i="12" s="1"/>
  <c r="M23" i="12" s="1"/>
  <c r="L21" i="12"/>
  <c r="K21" i="12"/>
  <c r="J21" i="12"/>
  <c r="I21" i="12"/>
  <c r="J22" i="12" s="1"/>
  <c r="J23" i="12" s="1"/>
  <c r="H21" i="12"/>
  <c r="H22" i="12" s="1"/>
  <c r="H23" i="12" s="1"/>
  <c r="G21" i="12"/>
  <c r="G22" i="12" s="1"/>
  <c r="G23" i="12" s="1"/>
  <c r="F21" i="12"/>
  <c r="F22" i="12" s="1"/>
  <c r="F23" i="12" s="1"/>
  <c r="E21" i="12"/>
  <c r="E22" i="12" s="1"/>
  <c r="E23" i="12" s="1"/>
  <c r="D21" i="12"/>
  <c r="C21" i="12"/>
  <c r="D22" i="12" s="1"/>
  <c r="D23" i="12" s="1"/>
  <c r="I20" i="12"/>
  <c r="J19" i="12"/>
  <c r="J20" i="12" s="1"/>
  <c r="I19" i="12"/>
  <c r="H19" i="12"/>
  <c r="H20" i="12" s="1"/>
  <c r="R18" i="12"/>
  <c r="R19" i="12" s="1"/>
  <c r="R20" i="12" s="1"/>
  <c r="Q18" i="12"/>
  <c r="Q19" i="12" s="1"/>
  <c r="Q20" i="12" s="1"/>
  <c r="P18" i="12"/>
  <c r="O18" i="12"/>
  <c r="P19" i="12" s="1"/>
  <c r="P20" i="12" s="1"/>
  <c r="N18" i="12"/>
  <c r="M18" i="12"/>
  <c r="N19" i="12" s="1"/>
  <c r="N20" i="12" s="1"/>
  <c r="L18" i="12"/>
  <c r="L19" i="12" s="1"/>
  <c r="L20" i="12" s="1"/>
  <c r="K18" i="12"/>
  <c r="K19" i="12" s="1"/>
  <c r="K20" i="12" s="1"/>
  <c r="J18" i="12"/>
  <c r="I18" i="12"/>
  <c r="H18" i="12"/>
  <c r="G18" i="12"/>
  <c r="G19" i="12" s="1"/>
  <c r="G20" i="12" s="1"/>
  <c r="F18" i="12"/>
  <c r="F19" i="12" s="1"/>
  <c r="F20" i="12" s="1"/>
  <c r="E18" i="12"/>
  <c r="E19" i="12" s="1"/>
  <c r="E20" i="12" s="1"/>
  <c r="D18" i="12"/>
  <c r="C18" i="12"/>
  <c r="D19" i="12" s="1"/>
  <c r="D20" i="12" s="1"/>
  <c r="M19" i="12" l="1"/>
  <c r="M20" i="12" s="1"/>
  <c r="N22" i="12"/>
  <c r="N23" i="12" s="1"/>
  <c r="K25" i="12"/>
  <c r="K26" i="12" s="1"/>
  <c r="O22" i="12"/>
  <c r="O23" i="12" s="1"/>
  <c r="O19" i="12"/>
  <c r="O20" i="12" s="1"/>
  <c r="M25" i="12"/>
  <c r="M26" i="12" s="1"/>
  <c r="I30" i="6" l="1"/>
  <c r="H30" i="6"/>
  <c r="J30" i="6" s="1"/>
  <c r="F30" i="6"/>
  <c r="G30" i="6" s="1"/>
  <c r="E30" i="6"/>
  <c r="C30" i="6"/>
  <c r="D30" i="6" s="1"/>
  <c r="B30" i="6"/>
  <c r="J29" i="6"/>
  <c r="G29" i="6"/>
  <c r="D29" i="6"/>
  <c r="J28" i="6"/>
  <c r="G28" i="6"/>
  <c r="D28" i="6"/>
  <c r="J27" i="6"/>
  <c r="G27" i="6"/>
  <c r="D27" i="6"/>
  <c r="J26" i="6"/>
  <c r="G26" i="6"/>
  <c r="D26" i="6"/>
  <c r="I23" i="6"/>
  <c r="J23" i="6" s="1"/>
  <c r="H23" i="6"/>
  <c r="G23" i="6"/>
  <c r="F23" i="6"/>
  <c r="E23" i="6"/>
  <c r="C23" i="6"/>
  <c r="D23" i="6" s="1"/>
  <c r="B23" i="6"/>
  <c r="J22" i="6"/>
  <c r="G22" i="6"/>
  <c r="D22" i="6"/>
  <c r="J21" i="6"/>
  <c r="G21" i="6"/>
  <c r="D21" i="6"/>
  <c r="J20" i="6"/>
  <c r="G20" i="6"/>
  <c r="D20" i="6"/>
  <c r="J19" i="6"/>
  <c r="G19" i="6"/>
  <c r="D19" i="6"/>
  <c r="J18" i="6"/>
  <c r="G18" i="6"/>
  <c r="D18" i="6"/>
  <c r="J17" i="6"/>
  <c r="G17" i="6"/>
  <c r="D17" i="6"/>
  <c r="J16" i="6"/>
  <c r="G16" i="6"/>
  <c r="D16" i="6"/>
  <c r="J15" i="6"/>
  <c r="G15" i="6"/>
  <c r="D15" i="6"/>
  <c r="J14" i="6"/>
  <c r="G14" i="6"/>
  <c r="D14" i="6"/>
  <c r="J13" i="6"/>
  <c r="G13" i="6"/>
  <c r="D13" i="6"/>
  <c r="J12" i="6"/>
  <c r="G12" i="6"/>
  <c r="D12" i="6"/>
  <c r="J11" i="6"/>
  <c r="G11" i="6"/>
  <c r="D11" i="6"/>
  <c r="J10" i="6"/>
  <c r="G10" i="6"/>
  <c r="D10" i="6"/>
  <c r="J9" i="6"/>
  <c r="G9" i="6"/>
  <c r="D9" i="6"/>
  <c r="J8" i="6"/>
  <c r="G8" i="6"/>
  <c r="D8" i="6"/>
  <c r="J7" i="6"/>
  <c r="G7" i="6"/>
  <c r="D7" i="6"/>
  <c r="J6" i="6"/>
  <c r="G6" i="6"/>
  <c r="D6" i="6"/>
  <c r="J5" i="6"/>
  <c r="G5" i="6"/>
  <c r="D5" i="6"/>
</calcChain>
</file>

<file path=xl/sharedStrings.xml><?xml version="1.0" encoding="utf-8"?>
<sst xmlns="http://schemas.openxmlformats.org/spreadsheetml/2006/main" count="212" uniqueCount="84">
  <si>
    <t>Descripción</t>
  </si>
  <si>
    <t>Tasa de Cambio %</t>
  </si>
  <si>
    <t>Cambio Acumulado</t>
  </si>
  <si>
    <t>Vehículos de motor nuevos y usados</t>
  </si>
  <si>
    <t>Mueblerías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</si>
  <si>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</si>
  <si>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</si>
  <si>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</si>
  <si>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</si>
  <si>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</si>
  <si>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</si>
  <si>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</si>
  <si>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</si>
  <si>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</si>
  <si>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</si>
  <si>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</si>
  <si>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</si>
  <si>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</si>
  <si>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</si>
  <si>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</si>
  <si>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</si>
  <si>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</si>
  <si>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</si>
  <si>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</si>
  <si>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</si>
  <si>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</si>
  <si>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</si>
  <si>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</si>
  <si>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</si>
  <si>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</si>
  <si>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</si>
  <si>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</si>
  <si>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</si>
  <si>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</si>
  <si>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</si>
  <si>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</si>
  <si>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</si>
  <si>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</si>
  <si>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</si>
  <si>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</si>
  <si>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</si>
  <si>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</si>
  <si>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</si>
  <si>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</si>
  <si>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</si>
  <si>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</si>
  <si>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</si>
  <si>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</si>
  <si>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</si>
  <si>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</si>
  <si>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</si>
  <si>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</si>
  <si>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</si>
  <si>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</si>
  <si>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</si>
  <si>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</si>
  <si>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</si>
  <si>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</si>
  <si>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</si>
  <si>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</si>
  <si>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CAMBIO PORCENTUAL ANUAL - ANNUAL PERCENT CHANGE</t>
  </si>
  <si>
    <t>CAMBIO ABSOLUTO ANUAL - ANNUAL ABSOLUTE CHANGE</t>
  </si>
  <si>
    <t>Department of Economic Development and Commerce of Puerto Rico</t>
  </si>
  <si>
    <t>Ferreterías y materiales para el hogar</t>
  </si>
  <si>
    <t>Tiendas de artículos electrónicos</t>
  </si>
  <si>
    <t>Tiendas de piezas para autos</t>
  </si>
  <si>
    <t>Equipos de patio y jardinería</t>
  </si>
  <si>
    <t>Oficina de Estrategia e Inteligencia de Negocios</t>
  </si>
  <si>
    <t>Fuente: Oficina de Estrategia e Inteligencia de Negocios</t>
  </si>
  <si>
    <t>Este informe está disponible en fortmato Excel y PDF. El informe es libre de costo.</t>
  </si>
  <si>
    <t>Febrero 2025 (r)</t>
  </si>
  <si>
    <t>Febrero 2026</t>
  </si>
  <si>
    <t>ENE - FEB</t>
  </si>
  <si>
    <t>Acumulado Calendario 2025 (r)</t>
  </si>
  <si>
    <t>Acumulado Calendario 2026</t>
  </si>
  <si>
    <t>Acumulado      Fiscal 2025 (r)</t>
  </si>
  <si>
    <t>Acumulado    Fiscal 2026</t>
  </si>
  <si>
    <t>Contacto: Mónica González Bonnin, Oficina de Estrategia e Inteligencia de Negocios (monica.gonzalez@ddec.pr.gov) o puede comunicarse al (787) 758-4747 extensión 23371</t>
  </si>
  <si>
    <t>Informe de Ventas al Detal en Puerto Rico - Febrero 2026 (A Precios Corrientes)</t>
  </si>
  <si>
    <t>Fuente: Oficina de Estrategia e Inteligencia de Negocios, Departamento de Desarrollo Económico y Comercio de Puerto Rico</t>
  </si>
  <si>
    <t>JUL - FEB</t>
  </si>
  <si>
    <t>JAN - FEB</t>
  </si>
  <si>
    <t>Source: Office of Strategy and Business Intelligence</t>
  </si>
  <si>
    <t>INFORME DE VENTAS AL DETAL - RETAIL SALES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</si>
</sst>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7" fillId="3" borderId="0" xfId="13" applyNumberFormat="1" applyFont="1" applyFill="1" applyBorder="1"/>
    <xf numFmtId="0" fontId="7" fillId="3" borderId="20" xfId="0" applyFont="1" applyFill="1" applyBorder="1"/>
    <xf numFmtId="0" fontId="7" fillId="3" borderId="15" xfId="0" applyFont="1" applyFill="1" applyBorder="1"/>
    <xf numFmtId="168" fontId="6" fillId="3" borderId="9" xfId="13" applyNumberFormat="1" applyFont="1" applyFill="1" applyBorder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 vertical="center" indent="1"/>
    </xf>
    <xf numFmtId="0" fontId="0" fillId="3" borderId="21" xfId="0" applyFill="1" applyBorder="1" applyAlignment="1">
      <alignment horizontal="left" vertical="center" indent="1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5" fillId="0" borderId="8" xfId="0" applyFont="1" applyBorder="1"/>
    <xf numFmtId="168" fontId="0" fillId="3" borderId="0" xfId="13" applyNumberFormat="1" applyFont="1" applyFill="1"/>
    <xf numFmtId="0" fontId="2" fillId="3" borderId="0" xfId="1" applyFill="1"/>
    <xf numFmtId="0" fontId="8" fillId="3" borderId="8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3" fillId="3" borderId="0" xfId="0" applyFont="1" applyFill="1"/>
    <xf numFmtId="0" fontId="7" fillId="3" borderId="0" xfId="0" applyFont="1" applyFill="1"/>
    <xf numFmtId="0" fontId="8" fillId="3" borderId="1" xfId="14" applyFont="1" applyFill="1" applyBorder="1" applyAlignment="1">
      <alignment horizontal="left"/>
    </xf>
    <xf numFmtId="0" fontId="8" fillId="3" borderId="1" xfId="14" applyFont="1" applyFill="1" applyBorder="1"/>
    <xf numFmtId="0" fontId="4" fillId="3" borderId="0" xfId="14" applyFont="1" applyFill="1"/>
    <xf numFmtId="0" fontId="4" fillId="3" borderId="11" xfId="14" applyFont="1" applyFill="1" applyBorder="1" applyAlignment="1">
      <alignment vertical="center"/>
    </xf>
    <xf numFmtId="0" fontId="4" fillId="3" borderId="9" xfId="14" applyFont="1" applyFill="1" applyBorder="1" applyAlignment="1">
      <alignment vertical="center"/>
    </xf>
    <xf numFmtId="0" fontId="4" fillId="3" borderId="9" xfId="14" applyFont="1" applyFill="1" applyBorder="1"/>
    <xf numFmtId="0" fontId="6" fillId="3" borderId="9" xfId="14" applyFont="1" applyFill="1" applyBorder="1" applyAlignment="1">
      <alignment vertical="center"/>
    </xf>
    <xf numFmtId="0" fontId="6" fillId="3" borderId="18" xfId="14" applyFont="1" applyFill="1" applyBorder="1"/>
    <xf numFmtId="0" fontId="2" fillId="0" borderId="10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0" borderId="14" xfId="1" applyBorder="1" applyAlignment="1">
      <alignment horizontal="left" vertical="center" indent="1"/>
    </xf>
    <xf numFmtId="167" fontId="2" fillId="0" borderId="30" xfId="12" applyNumberFormat="1" applyFont="1" applyFill="1" applyBorder="1" applyAlignment="1">
      <alignment horizontal="right" vertical="center" wrapText="1" indent="1"/>
    </xf>
    <xf numFmtId="167" fontId="2" fillId="0" borderId="30" xfId="12" applyNumberFormat="1" applyFont="1" applyFill="1" applyBorder="1" applyAlignment="1">
      <alignment horizontal="right" vertical="center" wrapText="1" indent="2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7" fontId="11" fillId="0" borderId="17" xfId="12" applyNumberFormat="1" applyFont="1" applyFill="1" applyBorder="1" applyAlignment="1">
      <alignment horizontal="right" vertical="center" wrapText="1" indent="1"/>
    </xf>
    <xf numFmtId="167" fontId="11" fillId="0" borderId="28" xfId="12" applyNumberFormat="1" applyFont="1" applyFill="1" applyBorder="1" applyAlignment="1">
      <alignment horizontal="right" vertical="center" wrapText="1" indent="1"/>
    </xf>
    <xf numFmtId="167" fontId="11" fillId="0" borderId="29" xfId="12" applyNumberFormat="1" applyFont="1" applyFill="1" applyBorder="1" applyAlignment="1">
      <alignment horizontal="right" vertical="center" wrapText="1" indent="1"/>
    </xf>
    <xf numFmtId="166" fontId="2" fillId="0" borderId="30" xfId="1" applyNumberFormat="1" applyBorder="1" applyAlignment="1">
      <alignment horizontal="right" vertical="center" wrapText="1" indent="1"/>
    </xf>
    <xf numFmtId="166" fontId="2" fillId="0" borderId="28" xfId="1" applyNumberFormat="1" applyBorder="1" applyAlignment="1">
      <alignment horizontal="right" vertical="center" wrapText="1" indent="1"/>
    </xf>
    <xf numFmtId="166" fontId="2" fillId="0" borderId="15" xfId="1" applyNumberFormat="1" applyBorder="1" applyAlignment="1">
      <alignment horizontal="right" vertical="center" wrapText="1" indent="1"/>
    </xf>
    <xf numFmtId="166" fontId="2" fillId="0" borderId="19" xfId="1" applyNumberFormat="1" applyBorder="1" applyAlignment="1">
      <alignment horizontal="right" vertical="center" wrapText="1" indent="1"/>
    </xf>
    <xf numFmtId="166" fontId="11" fillId="0" borderId="4" xfId="13" applyNumberFormat="1" applyFont="1" applyFill="1" applyBorder="1" applyAlignment="1">
      <alignment horizontal="right" indent="1"/>
    </xf>
    <xf numFmtId="166" fontId="11" fillId="0" borderId="33" xfId="13" applyNumberFormat="1" applyFont="1" applyFill="1" applyBorder="1" applyAlignment="1">
      <alignment horizontal="right" indent="1"/>
    </xf>
    <xf numFmtId="166" fontId="11" fillId="0" borderId="5" xfId="13" applyNumberFormat="1" applyFont="1" applyFill="1" applyBorder="1" applyAlignment="1">
      <alignment horizontal="right" indent="1"/>
    </xf>
    <xf numFmtId="0" fontId="15" fillId="3" borderId="0" xfId="0" applyFont="1" applyFill="1" applyAlignment="1">
      <alignment horizontal="center"/>
    </xf>
    <xf numFmtId="169" fontId="9" fillId="3" borderId="0" xfId="0" applyNumberFormat="1" applyFont="1" applyFill="1" applyAlignment="1">
      <alignment horizontal="right" vertical="center"/>
    </xf>
    <xf numFmtId="169" fontId="9" fillId="3" borderId="0" xfId="0" quotePrefix="1" applyNumberFormat="1" applyFont="1" applyFill="1" applyAlignment="1">
      <alignment horizontal="right" vertical="center"/>
    </xf>
    <xf numFmtId="170" fontId="9" fillId="3" borderId="0" xfId="0" applyNumberFormat="1" applyFont="1" applyFill="1" applyAlignment="1">
      <alignment horizontal="right" vertical="center"/>
    </xf>
    <xf numFmtId="0" fontId="12" fillId="5" borderId="7" xfId="1" applyFont="1" applyFill="1" applyBorder="1" applyAlignment="1">
      <alignment horizontal="left" indent="1"/>
    </xf>
    <xf numFmtId="6" fontId="12" fillId="5" borderId="7" xfId="1" applyNumberFormat="1" applyFont="1" applyFill="1" applyBorder="1" applyAlignment="1">
      <alignment horizontal="left" vertical="center" wrapText="1" indent="1"/>
    </xf>
    <xf numFmtId="0" fontId="12" fillId="5" borderId="7" xfId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right" indent="2"/>
    </xf>
    <xf numFmtId="0" fontId="9" fillId="3" borderId="21" xfId="0" applyFont="1" applyFill="1" applyBorder="1" applyAlignment="1">
      <alignment horizontal="left" inden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left" vertical="center" indent="1"/>
    </xf>
    <xf numFmtId="3" fontId="9" fillId="3" borderId="0" xfId="0" quotePrefix="1" applyNumberFormat="1" applyFont="1" applyFill="1" applyAlignment="1">
      <alignment horizontal="right" vertical="center"/>
    </xf>
    <xf numFmtId="3" fontId="9" fillId="0" borderId="0" xfId="0" quotePrefix="1" applyNumberFormat="1" applyFont="1" applyAlignment="1">
      <alignment horizontal="right" vertical="center"/>
    </xf>
    <xf numFmtId="3" fontId="9" fillId="3" borderId="21" xfId="0" applyNumberFormat="1" applyFont="1" applyFill="1" applyBorder="1" applyAlignment="1">
      <alignment horizontal="right" vertical="center"/>
    </xf>
    <xf numFmtId="3" fontId="9" fillId="3" borderId="21" xfId="0" quotePrefix="1" applyNumberFormat="1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left" vertical="center" indent="1"/>
    </xf>
    <xf numFmtId="0" fontId="15" fillId="3" borderId="22" xfId="0" applyFont="1" applyFill="1" applyBorder="1" applyAlignment="1">
      <alignment horizontal="left" vertical="center"/>
    </xf>
    <xf numFmtId="169" fontId="9" fillId="3" borderId="22" xfId="0" quotePrefix="1" applyNumberFormat="1" applyFont="1" applyFill="1" applyBorder="1" applyAlignment="1">
      <alignment horizontal="right" vertical="center"/>
    </xf>
    <xf numFmtId="3" fontId="9" fillId="3" borderId="22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/>
    </xf>
    <xf numFmtId="170" fontId="9" fillId="3" borderId="21" xfId="0" applyNumberFormat="1" applyFont="1" applyFill="1" applyBorder="1" applyAlignment="1">
      <alignment horizontal="right" vertical="center"/>
    </xf>
    <xf numFmtId="170" fontId="9" fillId="3" borderId="21" xfId="0" applyNumberFormat="1" applyFont="1" applyFill="1" applyBorder="1" applyAlignment="1">
      <alignment vertical="center"/>
    </xf>
    <xf numFmtId="0" fontId="15" fillId="3" borderId="22" xfId="0" applyFont="1" applyFill="1" applyBorder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169" fontId="9" fillId="3" borderId="21" xfId="0" applyNumberFormat="1" applyFont="1" applyFill="1" applyBorder="1" applyAlignment="1">
      <alignment vertical="center"/>
    </xf>
    <xf numFmtId="0" fontId="16" fillId="3" borderId="21" xfId="0" applyFont="1" applyFill="1" applyBorder="1" applyAlignment="1">
      <alignment horizontal="left" vertical="center" indent="1"/>
    </xf>
    <xf numFmtId="169" fontId="9" fillId="3" borderId="21" xfId="0" applyNumberFormat="1" applyFont="1" applyFill="1" applyBorder="1" applyAlignment="1">
      <alignment horizontal="right" vertical="center"/>
    </xf>
    <xf numFmtId="0" fontId="9" fillId="3" borderId="21" xfId="0" applyFont="1" applyFill="1" applyBorder="1"/>
    <xf numFmtId="170" fontId="9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169" fontId="9" fillId="3" borderId="21" xfId="0" quotePrefix="1" applyNumberFormat="1" applyFont="1" applyFill="1" applyBorder="1" applyAlignment="1">
      <alignment horizontal="right" vertical="center"/>
    </xf>
    <xf numFmtId="169" fontId="16" fillId="3" borderId="0" xfId="0" quotePrefix="1" applyNumberFormat="1" applyFont="1" applyFill="1" applyAlignment="1">
      <alignment horizontal="right" vertical="center"/>
    </xf>
    <xf numFmtId="3" fontId="9" fillId="3" borderId="21" xfId="0" applyNumberFormat="1" applyFont="1" applyFill="1" applyBorder="1" applyAlignment="1">
      <alignment vertical="center"/>
    </xf>
    <xf numFmtId="167" fontId="0" fillId="3" borderId="0" xfId="12" applyNumberFormat="1" applyFont="1" applyFill="1"/>
    <xf numFmtId="166" fontId="11" fillId="0" borderId="30" xfId="13" applyNumberFormat="1" applyFont="1" applyFill="1" applyBorder="1" applyAlignment="1">
      <alignment horizontal="right" vertical="center" wrapText="1" indent="1"/>
    </xf>
    <xf numFmtId="166" fontId="11" fillId="0" borderId="28" xfId="13" applyNumberFormat="1" applyFont="1" applyFill="1" applyBorder="1" applyAlignment="1">
      <alignment horizontal="right" vertical="center" wrapText="1" indent="1"/>
    </xf>
    <xf numFmtId="166" fontId="11" fillId="0" borderId="19" xfId="13" applyNumberFormat="1" applyFont="1" applyFill="1" applyBorder="1" applyAlignment="1">
      <alignment horizontal="right" vertical="center" wrapText="1" indent="1"/>
    </xf>
    <xf numFmtId="166" fontId="2" fillId="0" borderId="30" xfId="13" applyNumberFormat="1" applyFont="1" applyFill="1" applyBorder="1" applyAlignment="1">
      <alignment horizontal="right" vertical="center" wrapText="1" indent="1"/>
    </xf>
    <xf numFmtId="166" fontId="2" fillId="0" borderId="28" xfId="13" applyNumberFormat="1" applyFont="1" applyFill="1" applyBorder="1" applyAlignment="1">
      <alignment horizontal="right" vertical="center" wrapText="1" indent="1"/>
    </xf>
    <xf numFmtId="166" fontId="2" fillId="0" borderId="19" xfId="13" applyNumberFormat="1" applyFont="1" applyFill="1" applyBorder="1" applyAlignment="1">
      <alignment horizontal="right" vertical="center" wrapText="1" indent="1"/>
    </xf>
    <xf numFmtId="166" fontId="11" fillId="0" borderId="17" xfId="13" applyNumberFormat="1" applyFont="1" applyFill="1" applyBorder="1" applyAlignment="1">
      <alignment horizontal="right" vertical="center" wrapText="1" indent="1"/>
    </xf>
    <xf numFmtId="166" fontId="11" fillId="0" borderId="29" xfId="13" applyNumberFormat="1" applyFont="1" applyFill="1" applyBorder="1" applyAlignment="1">
      <alignment horizontal="right" vertical="center" wrapText="1" indent="1"/>
    </xf>
    <xf numFmtId="3" fontId="9" fillId="3" borderId="0" xfId="0" applyNumberFormat="1" applyFont="1" applyFill="1"/>
    <xf numFmtId="0" fontId="17" fillId="5" borderId="31" xfId="1" applyFont="1" applyFill="1" applyBorder="1" applyAlignment="1">
      <alignment horizontal="center" vertical="center"/>
    </xf>
    <xf numFmtId="49" fontId="17" fillId="5" borderId="5" xfId="1" applyNumberFormat="1" applyFont="1" applyFill="1" applyBorder="1" applyAlignment="1">
      <alignment horizontal="center" vertical="center"/>
    </xf>
    <xf numFmtId="49" fontId="12" fillId="5" borderId="27" xfId="1" applyNumberFormat="1" applyFont="1" applyFill="1" applyBorder="1" applyAlignment="1">
      <alignment horizontal="center" vertical="center" wrapText="1"/>
    </xf>
    <xf numFmtId="49" fontId="17" fillId="5" borderId="32" xfId="1" applyNumberFormat="1" applyFont="1" applyFill="1" applyBorder="1" applyAlignment="1">
      <alignment horizontal="center" vertical="center" wrapText="1"/>
    </xf>
    <xf numFmtId="49" fontId="17" fillId="5" borderId="34" xfId="1" applyNumberFormat="1" applyFont="1" applyFill="1" applyBorder="1" applyAlignment="1">
      <alignment horizontal="center" vertical="center" wrapText="1"/>
    </xf>
    <xf numFmtId="49" fontId="17" fillId="5" borderId="27" xfId="1" applyNumberFormat="1" applyFont="1" applyFill="1" applyBorder="1" applyAlignment="1">
      <alignment horizontal="center" vertical="center" wrapText="1"/>
    </xf>
    <xf numFmtId="166" fontId="12" fillId="5" borderId="6" xfId="13" applyNumberFormat="1" applyFont="1" applyFill="1" applyBorder="1" applyAlignment="1">
      <alignment horizontal="right" vertical="center" indent="1"/>
    </xf>
    <xf numFmtId="166" fontId="12" fillId="5" borderId="17" xfId="1" applyNumberFormat="1" applyFont="1" applyFill="1" applyBorder="1" applyAlignment="1">
      <alignment horizontal="right" vertical="center" wrapText="1" indent="1"/>
    </xf>
    <xf numFmtId="167" fontId="12" fillId="5" borderId="4" xfId="12" applyNumberFormat="1" applyFont="1" applyFill="1" applyBorder="1" applyAlignment="1">
      <alignment horizontal="right" vertical="center" wrapText="1" indent="1"/>
    </xf>
    <xf numFmtId="166" fontId="12" fillId="5" borderId="4" xfId="13" applyNumberFormat="1" applyFont="1" applyFill="1" applyBorder="1" applyAlignment="1">
      <alignment horizontal="right" vertical="center" wrapText="1" indent="1"/>
    </xf>
    <xf numFmtId="167" fontId="12" fillId="5" borderId="4" xfId="12" applyNumberFormat="1" applyFont="1" applyFill="1" applyBorder="1" applyAlignment="1">
      <alignment horizontal="right" vertical="center" wrapText="1" indent="2"/>
    </xf>
    <xf numFmtId="166" fontId="17" fillId="5" borderId="20" xfId="1" applyNumberFormat="1" applyFont="1" applyFill="1" applyBorder="1" applyAlignment="1">
      <alignment horizontal="right" vertical="center" wrapText="1" indent="1"/>
    </xf>
    <xf numFmtId="167" fontId="17" fillId="5" borderId="17" xfId="12" applyNumberFormat="1" applyFont="1" applyFill="1" applyBorder="1" applyAlignment="1">
      <alignment horizontal="right" vertical="center" wrapText="1" indent="1"/>
    </xf>
    <xf numFmtId="166" fontId="17" fillId="5" borderId="20" xfId="13" applyNumberFormat="1" applyFont="1" applyFill="1" applyBorder="1" applyAlignment="1">
      <alignment horizontal="right" vertical="center" wrapText="1" indent="1"/>
    </xf>
    <xf numFmtId="167" fontId="17" fillId="5" borderId="17" xfId="1" applyNumberFormat="1" applyFont="1" applyFill="1" applyBorder="1" applyAlignment="1">
      <alignment horizontal="right" vertical="center" wrapText="1" indent="2"/>
    </xf>
    <xf numFmtId="0" fontId="2" fillId="2" borderId="35" xfId="1" applyFill="1" applyBorder="1"/>
    <xf numFmtId="0" fontId="14" fillId="4" borderId="24" xfId="1" applyFont="1" applyFill="1" applyBorder="1" applyAlignment="1">
      <alignment horizontal="center" vertical="center"/>
    </xf>
    <xf numFmtId="0" fontId="14" fillId="4" borderId="25" xfId="1" applyFont="1" applyFill="1" applyBorder="1" applyAlignment="1">
      <alignment horizontal="center" vertical="center"/>
    </xf>
    <xf numFmtId="0" fontId="14" fillId="4" borderId="26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166" fontId="0" fillId="3" borderId="0" xfId="0" applyNumberFormat="1" applyFill="1"/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142876</xdr:colOff>
      <xdr:row>31</xdr:row>
      <xdr:rowOff>170695</xdr:rowOff>
    </xdr:from>
    <xdr:to>
      <xdr:col>9</xdr:col>
      <xdr:colOff>704301</xdr:colOff>
      <xdr:row>35</xdr:row>
      <xdr:rowOff>27594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7BF2E-649C-41C2-A45D-8C0C674D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6" y="7581145"/>
          <a:ext cx="1771100" cy="618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163581</xdr:colOff>
      <xdr:row>50</xdr:row>
      <xdr:rowOff>83129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4E704A0-2F9C-96C8-6E98-04C0BA74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22269" cy="960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 codeName="Sheet1">
    <pageSetUpPr fitToPage="1"/>
  </sheetPr>
  <dimension ref="A1:L38"/>
  <sheetViews>
    <sheetView tabSelected="1" zoomScale="80" zoomScaleNormal="80" workbookViewId="0">
      <selection activeCell="A3" sqref="A3:J3"/>
    </sheetView>
  </sheetViews>
  <sheetFormatPr defaultColWidth="8.85546875" defaultRowHeight="15" x14ac:dyDescent="0.25"/>
  <cols>
    <col min="1" max="1" width="58.7109375" style="10" customWidth="1"/>
    <col min="2" max="2" width="16.42578125" style="10" customWidth="1"/>
    <col min="3" max="3" width="16.5703125" style="10" customWidth="1"/>
    <col min="4" max="4" width="12" style="10" customWidth="1"/>
    <col min="5" max="5" width="20.140625" style="10" customWidth="1"/>
    <col min="6" max="6" width="17.5703125" style="10" customWidth="1"/>
    <col min="7" max="7" width="13.140625" style="10" customWidth="1"/>
    <col min="8" max="8" width="18" style="10" customWidth="1"/>
    <col min="9" max="9" width="18.140625" style="16" customWidth="1"/>
    <col min="10" max="10" width="14.5703125" style="10" customWidth="1"/>
    <col min="11" max="11" width="8.85546875" style="10"/>
    <col min="12" max="12" width="17.42578125" style="10" bestFit="1" customWidth="1"/>
    <col min="13" max="13" width="12.42578125" style="10" bestFit="1" customWidth="1"/>
    <col min="14" max="16384" width="8.85546875" style="10"/>
  </cols>
  <sheetData>
    <row r="1" spans="1:12" ht="20.100000000000001" customHeight="1" x14ac:dyDescent="0.25">
      <c r="A1" s="114" t="s">
        <v>59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2" ht="20.100000000000001" customHeight="1" x14ac:dyDescent="0.25">
      <c r="A2" s="117" t="s">
        <v>67</v>
      </c>
      <c r="B2" s="118"/>
      <c r="C2" s="118"/>
      <c r="D2" s="118"/>
      <c r="E2" s="118"/>
      <c r="F2" s="118"/>
      <c r="G2" s="118"/>
      <c r="H2" s="118"/>
      <c r="I2" s="118"/>
      <c r="J2" s="119"/>
    </row>
    <row r="3" spans="1:12" ht="20.100000000000001" customHeight="1" thickBot="1" x14ac:dyDescent="0.3">
      <c r="A3" s="120" t="s">
        <v>78</v>
      </c>
      <c r="B3" s="121"/>
      <c r="C3" s="121"/>
      <c r="D3" s="121"/>
      <c r="E3" s="121"/>
      <c r="F3" s="121"/>
      <c r="G3" s="121"/>
      <c r="H3" s="121"/>
      <c r="I3" s="121"/>
      <c r="J3" s="122"/>
    </row>
    <row r="4" spans="1:12" ht="33.6" customHeight="1" thickBot="1" x14ac:dyDescent="0.3">
      <c r="A4" s="98" t="s">
        <v>0</v>
      </c>
      <c r="B4" s="99" t="s">
        <v>70</v>
      </c>
      <c r="C4" s="99" t="s">
        <v>71</v>
      </c>
      <c r="D4" s="100" t="s">
        <v>1</v>
      </c>
      <c r="E4" s="101" t="s">
        <v>73</v>
      </c>
      <c r="F4" s="101" t="s">
        <v>74</v>
      </c>
      <c r="G4" s="102" t="s">
        <v>2</v>
      </c>
      <c r="H4" s="101" t="s">
        <v>75</v>
      </c>
      <c r="I4" s="101" t="s">
        <v>76</v>
      </c>
      <c r="J4" s="103" t="s">
        <v>2</v>
      </c>
    </row>
    <row r="5" spans="1:12" ht="18" customHeight="1" thickTop="1" x14ac:dyDescent="0.25">
      <c r="A5" s="30" t="s">
        <v>3</v>
      </c>
      <c r="B5" s="43">
        <v>467243306.95003331</v>
      </c>
      <c r="C5" s="43">
        <v>435693713.59574097</v>
      </c>
      <c r="D5" s="35">
        <f>(C5-B5)/B5</f>
        <v>-6.7522836357431712E-2</v>
      </c>
      <c r="E5" s="89">
        <v>841470861.89730072</v>
      </c>
      <c r="F5" s="92">
        <v>949757933.18620884</v>
      </c>
      <c r="G5" s="35">
        <f>(F5-E5)/E5</f>
        <v>0.1286878443357487</v>
      </c>
      <c r="H5" s="89">
        <v>3566864014.7677078</v>
      </c>
      <c r="I5" s="92">
        <v>4037289361.0572295</v>
      </c>
      <c r="J5" s="36">
        <f t="shared" ref="J5:J23" si="0">(I5-H5)/H5</f>
        <v>0.13188765939543623</v>
      </c>
    </row>
    <row r="6" spans="1:12" ht="18" customHeight="1" x14ac:dyDescent="0.25">
      <c r="A6" s="31" t="s">
        <v>65</v>
      </c>
      <c r="B6" s="44">
        <v>58561730.073390506</v>
      </c>
      <c r="C6" s="44">
        <v>58997348.392554224</v>
      </c>
      <c r="D6" s="35">
        <f t="shared" ref="D6:D22" si="1">(C6-B6)/B6</f>
        <v>7.438617653846521E-3</v>
      </c>
      <c r="E6" s="90">
        <v>117925718.24701378</v>
      </c>
      <c r="F6" s="93">
        <v>117068547.85766912</v>
      </c>
      <c r="G6" s="35">
        <f t="shared" ref="G6:G22" si="2">(F6-E6)/E6</f>
        <v>-7.2687315548011812E-3</v>
      </c>
      <c r="H6" s="90">
        <v>491232020.84349674</v>
      </c>
      <c r="I6" s="93">
        <v>503677148.94037855</v>
      </c>
      <c r="J6" s="36">
        <f t="shared" si="0"/>
        <v>2.5334521303216798E-2</v>
      </c>
      <c r="L6"/>
    </row>
    <row r="7" spans="1:12" ht="18" customHeight="1" x14ac:dyDescent="0.25">
      <c r="A7" s="31" t="s">
        <v>4</v>
      </c>
      <c r="B7" s="44">
        <v>66231546.955275133</v>
      </c>
      <c r="C7" s="44">
        <v>70855296.466375023</v>
      </c>
      <c r="D7" s="35">
        <f t="shared" si="1"/>
        <v>6.9811890611919683E-2</v>
      </c>
      <c r="E7" s="90">
        <v>135509878.4568485</v>
      </c>
      <c r="F7" s="93">
        <v>143434877.00462615</v>
      </c>
      <c r="G7" s="35">
        <f t="shared" si="2"/>
        <v>5.8482810537692817E-2</v>
      </c>
      <c r="H7" s="90">
        <v>601452443.52878571</v>
      </c>
      <c r="I7" s="93">
        <v>631127567.99019647</v>
      </c>
      <c r="J7" s="36">
        <f t="shared" si="0"/>
        <v>4.9339103665958423E-2</v>
      </c>
    </row>
    <row r="8" spans="1:12" ht="18" customHeight="1" x14ac:dyDescent="0.25">
      <c r="A8" s="31" t="s">
        <v>64</v>
      </c>
      <c r="B8" s="44">
        <v>27225531.056371473</v>
      </c>
      <c r="C8" s="44">
        <v>25812590.346500084</v>
      </c>
      <c r="D8" s="35">
        <f t="shared" si="1"/>
        <v>-5.1897636337959498E-2</v>
      </c>
      <c r="E8" s="90">
        <v>54489376.267631143</v>
      </c>
      <c r="F8" s="93">
        <v>47448821.946468204</v>
      </c>
      <c r="G8" s="35">
        <f t="shared" si="2"/>
        <v>-0.1292096699103768</v>
      </c>
      <c r="H8" s="90">
        <v>260643689.02384228</v>
      </c>
      <c r="I8" s="93">
        <v>252783008.39983219</v>
      </c>
      <c r="J8" s="36">
        <f t="shared" si="0"/>
        <v>-3.0158722252012913E-2</v>
      </c>
    </row>
    <row r="9" spans="1:12" ht="18" customHeight="1" x14ac:dyDescent="0.25">
      <c r="A9" s="31" t="s">
        <v>63</v>
      </c>
      <c r="B9" s="44">
        <v>119871244.33705623</v>
      </c>
      <c r="C9" s="44">
        <v>119195996.35818841</v>
      </c>
      <c r="D9" s="35">
        <f t="shared" si="1"/>
        <v>-5.633110614662127E-3</v>
      </c>
      <c r="E9" s="90">
        <v>284681012.96009237</v>
      </c>
      <c r="F9" s="93">
        <v>257139892.23999286</v>
      </c>
      <c r="G9" s="35">
        <f t="shared" si="2"/>
        <v>-9.6743792055989083E-2</v>
      </c>
      <c r="H9" s="90">
        <v>1117157777.0252371</v>
      </c>
      <c r="I9" s="93">
        <v>1081898548.4621315</v>
      </c>
      <c r="J9" s="36">
        <f t="shared" si="0"/>
        <v>-3.1561547785124593E-2</v>
      </c>
    </row>
    <row r="10" spans="1:12" ht="18" customHeight="1" x14ac:dyDescent="0.25">
      <c r="A10" s="31" t="s">
        <v>66</v>
      </c>
      <c r="B10" s="44">
        <v>110524942.3067809</v>
      </c>
      <c r="C10" s="44">
        <v>115664894.33001313</v>
      </c>
      <c r="D10" s="35">
        <f t="shared" si="1"/>
        <v>4.6504905733996266E-2</v>
      </c>
      <c r="E10" s="90">
        <v>223477263.23978072</v>
      </c>
      <c r="F10" s="93">
        <v>237345440.0657565</v>
      </c>
      <c r="G10" s="35">
        <f t="shared" si="2"/>
        <v>6.2056321188683372E-2</v>
      </c>
      <c r="H10" s="90">
        <v>962006598.51815951</v>
      </c>
      <c r="I10" s="93">
        <v>962306976.94889259</v>
      </c>
      <c r="J10" s="36">
        <f t="shared" si="0"/>
        <v>3.1224154927396219E-4</v>
      </c>
    </row>
    <row r="11" spans="1:12" ht="18" customHeight="1" x14ac:dyDescent="0.25">
      <c r="A11" s="31" t="s">
        <v>5</v>
      </c>
      <c r="B11" s="44">
        <v>707732344.54198337</v>
      </c>
      <c r="C11" s="44">
        <v>732317415.2363379</v>
      </c>
      <c r="D11" s="35">
        <f t="shared" si="1"/>
        <v>3.4737808557082452E-2</v>
      </c>
      <c r="E11" s="90">
        <v>1447634488.6930633</v>
      </c>
      <c r="F11" s="93">
        <v>1498808788.0407305</v>
      </c>
      <c r="G11" s="35">
        <f t="shared" si="2"/>
        <v>3.5350290247552617E-2</v>
      </c>
      <c r="H11" s="90">
        <v>6056177495.2617273</v>
      </c>
      <c r="I11" s="93">
        <v>6239251152.3706808</v>
      </c>
      <c r="J11" s="36">
        <f t="shared" si="0"/>
        <v>3.022924233184841E-2</v>
      </c>
    </row>
    <row r="12" spans="1:12" ht="18" customHeight="1" x14ac:dyDescent="0.25">
      <c r="A12" s="31" t="s">
        <v>6</v>
      </c>
      <c r="B12" s="44">
        <v>35803208.338587143</v>
      </c>
      <c r="C12" s="44">
        <v>40218055.523634285</v>
      </c>
      <c r="D12" s="35">
        <f t="shared" si="1"/>
        <v>0.12330870304405127</v>
      </c>
      <c r="E12" s="90">
        <v>74807226.867526427</v>
      </c>
      <c r="F12" s="93">
        <v>81813432.289298564</v>
      </c>
      <c r="G12" s="35">
        <f t="shared" si="2"/>
        <v>9.3656799150958883E-2</v>
      </c>
      <c r="H12" s="90">
        <v>574384516.27023292</v>
      </c>
      <c r="I12" s="93">
        <v>583461647.03465307</v>
      </c>
      <c r="J12" s="36">
        <f t="shared" si="0"/>
        <v>1.5803230253075971E-2</v>
      </c>
    </row>
    <row r="13" spans="1:12" ht="18" customHeight="1" x14ac:dyDescent="0.25">
      <c r="A13" s="31" t="s">
        <v>7</v>
      </c>
      <c r="B13" s="44">
        <v>463078071.12265599</v>
      </c>
      <c r="C13" s="44">
        <v>471322054.40724897</v>
      </c>
      <c r="D13" s="35">
        <f t="shared" si="1"/>
        <v>1.7802577575325076E-2</v>
      </c>
      <c r="E13" s="90">
        <v>996578035.78853238</v>
      </c>
      <c r="F13" s="93">
        <v>966378709.71323335</v>
      </c>
      <c r="G13" s="35">
        <f t="shared" si="2"/>
        <v>-3.0303021931849132E-2</v>
      </c>
      <c r="H13" s="90">
        <v>3911117752.0178132</v>
      </c>
      <c r="I13" s="93">
        <v>4153071917.9509044</v>
      </c>
      <c r="J13" s="36">
        <f t="shared" si="0"/>
        <v>6.1863176021295402E-2</v>
      </c>
    </row>
    <row r="14" spans="1:12" ht="18" customHeight="1" x14ac:dyDescent="0.25">
      <c r="A14" s="31" t="s">
        <v>8</v>
      </c>
      <c r="B14" s="44">
        <v>52310065.769341387</v>
      </c>
      <c r="C14" s="44">
        <v>54413981.168923862</v>
      </c>
      <c r="D14" s="35">
        <f t="shared" si="1"/>
        <v>4.0220087064305847E-2</v>
      </c>
      <c r="E14" s="90">
        <v>101318181.18057305</v>
      </c>
      <c r="F14" s="93">
        <v>108651867.96104674</v>
      </c>
      <c r="G14" s="35">
        <f t="shared" si="2"/>
        <v>7.2382732250229842E-2</v>
      </c>
      <c r="H14" s="90">
        <v>432500873.05756253</v>
      </c>
      <c r="I14" s="93">
        <v>466017618.18031776</v>
      </c>
      <c r="J14" s="36">
        <f t="shared" si="0"/>
        <v>7.7495208011509401E-2</v>
      </c>
    </row>
    <row r="15" spans="1:12" ht="18" customHeight="1" x14ac:dyDescent="0.25">
      <c r="A15" s="31" t="s">
        <v>9</v>
      </c>
      <c r="B15" s="44">
        <v>376142175.06754249</v>
      </c>
      <c r="C15" s="44">
        <v>401881859.66127044</v>
      </c>
      <c r="D15" s="35">
        <f t="shared" si="1"/>
        <v>6.8430732578993472E-2</v>
      </c>
      <c r="E15" s="90">
        <v>753899558.05168629</v>
      </c>
      <c r="F15" s="93">
        <v>646279227.09786773</v>
      </c>
      <c r="G15" s="35">
        <f t="shared" si="2"/>
        <v>-0.1427515506600685</v>
      </c>
      <c r="H15" s="90">
        <v>3013157207.6113153</v>
      </c>
      <c r="I15" s="93">
        <v>2956754660.1541724</v>
      </c>
      <c r="J15" s="36">
        <f t="shared" si="0"/>
        <v>-1.8718753643078595E-2</v>
      </c>
    </row>
    <row r="16" spans="1:12" ht="18" customHeight="1" x14ac:dyDescent="0.25">
      <c r="A16" s="31" t="s">
        <v>10</v>
      </c>
      <c r="B16" s="44">
        <v>111119061.42590927</v>
      </c>
      <c r="C16" s="44">
        <v>120660112.78681666</v>
      </c>
      <c r="D16" s="35">
        <f t="shared" si="1"/>
        <v>8.5863318484462423E-2</v>
      </c>
      <c r="E16" s="90">
        <v>210861174.29734802</v>
      </c>
      <c r="F16" s="93">
        <v>235722799.66315165</v>
      </c>
      <c r="G16" s="35">
        <f t="shared" si="2"/>
        <v>0.11790518310755851</v>
      </c>
      <c r="H16" s="90">
        <v>1013630349.3947861</v>
      </c>
      <c r="I16" s="93">
        <v>1105623191.37098</v>
      </c>
      <c r="J16" s="36">
        <f t="shared" si="0"/>
        <v>9.0755808595431836E-2</v>
      </c>
    </row>
    <row r="17" spans="1:12" ht="18" customHeight="1" x14ac:dyDescent="0.25">
      <c r="A17" s="31" t="s">
        <v>11</v>
      </c>
      <c r="B17" s="44">
        <v>112370729.47589032</v>
      </c>
      <c r="C17" s="44">
        <v>109912298.57441701</v>
      </c>
      <c r="D17" s="35">
        <f t="shared" si="1"/>
        <v>-2.1877858343891783E-2</v>
      </c>
      <c r="E17" s="90">
        <v>216471031.46918964</v>
      </c>
      <c r="F17" s="93">
        <v>224494144.76856971</v>
      </c>
      <c r="G17" s="35">
        <f t="shared" si="2"/>
        <v>3.7063219244289486E-2</v>
      </c>
      <c r="H17" s="90">
        <v>978536414.87508607</v>
      </c>
      <c r="I17" s="93">
        <v>1039958820.0015776</v>
      </c>
      <c r="J17" s="36">
        <f t="shared" si="0"/>
        <v>6.2769667222177264E-2</v>
      </c>
    </row>
    <row r="18" spans="1:12" ht="18" customHeight="1" x14ac:dyDescent="0.25">
      <c r="A18" s="31" t="s">
        <v>12</v>
      </c>
      <c r="B18" s="44">
        <v>24517764.904980615</v>
      </c>
      <c r="C18" s="44">
        <v>26289946.912211902</v>
      </c>
      <c r="D18" s="35">
        <f t="shared" si="1"/>
        <v>7.2281548261003234E-2</v>
      </c>
      <c r="E18" s="90">
        <v>51782839.666016214</v>
      </c>
      <c r="F18" s="93">
        <v>55558996.686343357</v>
      </c>
      <c r="G18" s="35">
        <f t="shared" si="2"/>
        <v>7.2922942130679264E-2</v>
      </c>
      <c r="H18" s="90">
        <v>215724815.38661766</v>
      </c>
      <c r="I18" s="93">
        <v>232095917.07718205</v>
      </c>
      <c r="J18" s="36">
        <f t="shared" si="0"/>
        <v>7.5888820028536988E-2</v>
      </c>
    </row>
    <row r="19" spans="1:12" ht="18" customHeight="1" x14ac:dyDescent="0.25">
      <c r="A19" s="31" t="s">
        <v>13</v>
      </c>
      <c r="B19" s="44">
        <v>14187610.598859459</v>
      </c>
      <c r="C19" s="44">
        <v>15934887.604058981</v>
      </c>
      <c r="D19" s="35">
        <f t="shared" si="1"/>
        <v>0.12315512841464547</v>
      </c>
      <c r="E19" s="90">
        <v>29328502.003904618</v>
      </c>
      <c r="F19" s="93">
        <v>35127473.102987252</v>
      </c>
      <c r="G19" s="35">
        <f t="shared" si="2"/>
        <v>0.19772476270048139</v>
      </c>
      <c r="H19" s="90">
        <v>127992333.09410357</v>
      </c>
      <c r="I19" s="93">
        <v>144969681.93857163</v>
      </c>
      <c r="J19" s="36">
        <f t="shared" si="0"/>
        <v>0.1326434828872588</v>
      </c>
    </row>
    <row r="20" spans="1:12" ht="18" customHeight="1" x14ac:dyDescent="0.25">
      <c r="A20" s="31" t="s">
        <v>14</v>
      </c>
      <c r="B20" s="44">
        <v>753959478.99993849</v>
      </c>
      <c r="C20" s="44">
        <v>689342069.14368343</v>
      </c>
      <c r="D20" s="35">
        <f t="shared" si="1"/>
        <v>-8.5704088423908961E-2</v>
      </c>
      <c r="E20" s="90">
        <v>1539237323.181689</v>
      </c>
      <c r="F20" s="93">
        <v>1384519215.1048415</v>
      </c>
      <c r="G20" s="35">
        <f t="shared" si="2"/>
        <v>-0.10051608400258684</v>
      </c>
      <c r="H20" s="90">
        <v>6704285653.01754</v>
      </c>
      <c r="I20" s="93">
        <v>6101033122.213789</v>
      </c>
      <c r="J20" s="36">
        <f t="shared" si="0"/>
        <v>-8.9980135397755956E-2</v>
      </c>
    </row>
    <row r="21" spans="1:12" ht="18" customHeight="1" x14ac:dyDescent="0.25">
      <c r="A21" s="31" t="s">
        <v>15</v>
      </c>
      <c r="B21" s="44">
        <v>157077042.02021882</v>
      </c>
      <c r="C21" s="44">
        <v>155010339.2121737</v>
      </c>
      <c r="D21" s="35">
        <f t="shared" si="1"/>
        <v>-1.3157255710093489E-2</v>
      </c>
      <c r="E21" s="90">
        <v>320840882.96445584</v>
      </c>
      <c r="F21" s="93">
        <v>324916293.45873052</v>
      </c>
      <c r="G21" s="35">
        <f t="shared" si="2"/>
        <v>1.2702279262603101E-2</v>
      </c>
      <c r="H21" s="90">
        <v>1344836961.2362752</v>
      </c>
      <c r="I21" s="93">
        <v>1302352981.6452975</v>
      </c>
      <c r="J21" s="36">
        <f t="shared" si="0"/>
        <v>-3.1590431268280435E-2</v>
      </c>
    </row>
    <row r="22" spans="1:12" ht="18" customHeight="1" thickBot="1" x14ac:dyDescent="0.3">
      <c r="A22" s="30" t="s">
        <v>16</v>
      </c>
      <c r="B22" s="45">
        <v>312336357.5032506</v>
      </c>
      <c r="C22" s="46">
        <v>303485422.73481613</v>
      </c>
      <c r="D22" s="35">
        <f t="shared" si="1"/>
        <v>-2.8337830533681465E-2</v>
      </c>
      <c r="E22" s="91">
        <v>650346848.79447949</v>
      </c>
      <c r="F22" s="94">
        <v>643759542.99895167</v>
      </c>
      <c r="G22" s="35">
        <f t="shared" si="2"/>
        <v>-1.0128911684185796E-2</v>
      </c>
      <c r="H22" s="91">
        <v>2538540801.2037897</v>
      </c>
      <c r="I22" s="94">
        <v>2689998281.6108427</v>
      </c>
      <c r="J22" s="36">
        <f t="shared" si="0"/>
        <v>5.9663205072469604E-2</v>
      </c>
    </row>
    <row r="23" spans="1:12" ht="18" customHeight="1" thickTop="1" thickBot="1" x14ac:dyDescent="0.3">
      <c r="A23" s="54" t="s">
        <v>17</v>
      </c>
      <c r="B23" s="104">
        <f>SUM(B5:B22)</f>
        <v>3970292211.4480653</v>
      </c>
      <c r="C23" s="105">
        <f>SUM(C5:C22)</f>
        <v>3947008282.4549651</v>
      </c>
      <c r="D23" s="106">
        <f>(C23-B23)/B23</f>
        <v>-5.8645378609570734E-3</v>
      </c>
      <c r="E23" s="107">
        <f>SUM(E5:E22)</f>
        <v>8050660204.0271311</v>
      </c>
      <c r="F23" s="107">
        <f>SUM(F5:F22)</f>
        <v>7958226003.1864748</v>
      </c>
      <c r="G23" s="106">
        <f>(F23-E23)/E23</f>
        <v>-1.1481567784269233E-2</v>
      </c>
      <c r="H23" s="107">
        <f>SUM(H5:H22)</f>
        <v>33910241716.134083</v>
      </c>
      <c r="I23" s="107">
        <f>SUM(I5:I22)</f>
        <v>34483671603.347633</v>
      </c>
      <c r="J23" s="108">
        <f t="shared" si="0"/>
        <v>1.6910227063958661E-2</v>
      </c>
    </row>
    <row r="24" spans="1:12" ht="16.5" thickTop="1" thickBot="1" x14ac:dyDescent="0.3">
      <c r="A24" s="37"/>
      <c r="B24" s="38"/>
      <c r="C24" s="38"/>
      <c r="D24" s="113"/>
      <c r="E24" s="113"/>
      <c r="F24" s="113"/>
      <c r="G24" s="113"/>
      <c r="H24" s="113"/>
      <c r="I24" s="113"/>
      <c r="J24" s="39"/>
    </row>
    <row r="25" spans="1:12" ht="27.6" customHeight="1" thickTop="1" thickBot="1" x14ac:dyDescent="0.3">
      <c r="A25" s="56" t="s">
        <v>0</v>
      </c>
      <c r="B25" s="99" t="s">
        <v>70</v>
      </c>
      <c r="C25" s="99" t="s">
        <v>71</v>
      </c>
      <c r="D25" s="100" t="s">
        <v>1</v>
      </c>
      <c r="E25" s="101" t="s">
        <v>73</v>
      </c>
      <c r="F25" s="101" t="s">
        <v>74</v>
      </c>
      <c r="G25" s="102" t="s">
        <v>2</v>
      </c>
      <c r="H25" s="101" t="s">
        <v>75</v>
      </c>
      <c r="I25" s="101" t="s">
        <v>76</v>
      </c>
      <c r="J25" s="103" t="s">
        <v>2</v>
      </c>
    </row>
    <row r="26" spans="1:12" ht="18" customHeight="1" thickTop="1" x14ac:dyDescent="0.25">
      <c r="A26" s="32" t="s">
        <v>18</v>
      </c>
      <c r="B26" s="47">
        <v>960571716.63671267</v>
      </c>
      <c r="C26" s="47">
        <v>952854331.29296088</v>
      </c>
      <c r="D26" s="40">
        <f>(C26-B26)/B26</f>
        <v>-8.034158418460384E-3</v>
      </c>
      <c r="E26" s="95">
        <v>1889345322.8724785</v>
      </c>
      <c r="F26" s="95">
        <v>1859373611.1533747</v>
      </c>
      <c r="G26" s="40">
        <f>(F26-E26)/E26</f>
        <v>-1.5863543501690905E-2</v>
      </c>
      <c r="H26" s="95">
        <v>7810293058.6029072</v>
      </c>
      <c r="I26" s="95">
        <v>8482653696.4307413</v>
      </c>
      <c r="J26" s="40">
        <f>(I26-H26)/H26</f>
        <v>8.6086480082490646E-2</v>
      </c>
      <c r="L26" s="88"/>
    </row>
    <row r="27" spans="1:12" ht="18" customHeight="1" x14ac:dyDescent="0.25">
      <c r="A27" s="33" t="s">
        <v>19</v>
      </c>
      <c r="B27" s="48">
        <v>1015477615.6642076</v>
      </c>
      <c r="C27" s="48">
        <v>915761518.53487015</v>
      </c>
      <c r="D27" s="41">
        <f>(C27-B27)/B27</f>
        <v>-9.8196253261687835E-2</v>
      </c>
      <c r="E27" s="90">
        <v>2095687885.3516097</v>
      </c>
      <c r="F27" s="90">
        <v>1861292553.9785209</v>
      </c>
      <c r="G27" s="41">
        <f>(F27-E27)/E27</f>
        <v>-0.11184648869302526</v>
      </c>
      <c r="H27" s="90">
        <v>8672536752.7618961</v>
      </c>
      <c r="I27" s="90">
        <v>7909957410.1656246</v>
      </c>
      <c r="J27" s="41">
        <f>(I27-H27)/H27</f>
        <v>-8.7930367358018624E-2</v>
      </c>
      <c r="L27" s="88"/>
    </row>
    <row r="28" spans="1:12" ht="18" customHeight="1" x14ac:dyDescent="0.25">
      <c r="A28" s="33" t="s">
        <v>20</v>
      </c>
      <c r="B28" s="48">
        <v>291267914.1626457</v>
      </c>
      <c r="C28" s="48">
        <v>319469487.86753416</v>
      </c>
      <c r="D28" s="41">
        <f>(C28-B28)/B28</f>
        <v>9.682348220868757E-2</v>
      </c>
      <c r="E28" s="90">
        <v>584499873.30134392</v>
      </c>
      <c r="F28" s="90">
        <v>647228026.16467857</v>
      </c>
      <c r="G28" s="41">
        <f>(F28-E28)/E28</f>
        <v>0.10731936092481344</v>
      </c>
      <c r="H28" s="90">
        <v>2533213985.0035758</v>
      </c>
      <c r="I28" s="90">
        <v>2618829144.3141646</v>
      </c>
      <c r="J28" s="41">
        <f>(I28-H28)/H28</f>
        <v>3.3797049841594012E-2</v>
      </c>
      <c r="L28" s="88"/>
    </row>
    <row r="29" spans="1:12" ht="18" customHeight="1" thickBot="1" x14ac:dyDescent="0.3">
      <c r="A29" s="34" t="s">
        <v>21</v>
      </c>
      <c r="B29" s="49">
        <v>1702974964.9844999</v>
      </c>
      <c r="C29" s="49">
        <v>1758922944.7596002</v>
      </c>
      <c r="D29" s="42">
        <f>(C29-B29)/B29</f>
        <v>3.2853084117774718E-2</v>
      </c>
      <c r="E29" s="96">
        <v>3481127122.501699</v>
      </c>
      <c r="F29" s="96">
        <v>3590331811.8899002</v>
      </c>
      <c r="G29" s="42">
        <f>(F29-E29)/E29</f>
        <v>3.1370497412263901E-2</v>
      </c>
      <c r="H29" s="96">
        <v>14894197919.765697</v>
      </c>
      <c r="I29" s="96">
        <v>15472231352.437101</v>
      </c>
      <c r="J29" s="42">
        <f>(I29-H29)/H29</f>
        <v>3.8809302507274393E-2</v>
      </c>
      <c r="L29" s="88"/>
    </row>
    <row r="30" spans="1:12" ht="18" customHeight="1" thickTop="1" thickBot="1" x14ac:dyDescent="0.3">
      <c r="A30" s="55" t="s">
        <v>17</v>
      </c>
      <c r="B30" s="104">
        <f>SUM(B26:B29)</f>
        <v>3970292211.4480658</v>
      </c>
      <c r="C30" s="109">
        <f>SUM(C26:C29)</f>
        <v>3947008282.4549651</v>
      </c>
      <c r="D30" s="106">
        <f>(C30-B30)/B30</f>
        <v>-5.8645378609571931E-3</v>
      </c>
      <c r="E30" s="107">
        <f>SUM(E26:E29)</f>
        <v>8050660204.027132</v>
      </c>
      <c r="F30" s="107">
        <f>SUM(F26:F29)</f>
        <v>7958226003.1864738</v>
      </c>
      <c r="G30" s="110">
        <f>(F30-E30)/E30</f>
        <v>-1.1481567784269469E-2</v>
      </c>
      <c r="H30" s="107">
        <f>SUM(H26:H29)</f>
        <v>33910241716.134075</v>
      </c>
      <c r="I30" s="111">
        <f>SUM(I26:I29)</f>
        <v>34483671603.347633</v>
      </c>
      <c r="J30" s="112">
        <f>(I30-H30)/H30</f>
        <v>1.691022706395889E-2</v>
      </c>
      <c r="L30" s="88"/>
    </row>
    <row r="31" spans="1:12" ht="16.5" thickTop="1" thickBot="1" x14ac:dyDescent="0.3">
      <c r="A31" s="15" t="s">
        <v>22</v>
      </c>
      <c r="B31" s="1"/>
      <c r="C31" s="1"/>
      <c r="D31" s="1"/>
      <c r="E31" s="1"/>
      <c r="F31" s="1"/>
      <c r="G31" s="1"/>
      <c r="H31" s="1"/>
      <c r="I31" s="3"/>
      <c r="J31" s="2"/>
    </row>
    <row r="32" spans="1:12" ht="15" customHeight="1" thickTop="1" x14ac:dyDescent="0.25">
      <c r="A32" s="18" t="s">
        <v>79</v>
      </c>
      <c r="B32" s="19"/>
      <c r="C32" s="19"/>
      <c r="D32" s="20"/>
      <c r="E32" s="20"/>
      <c r="F32" s="20"/>
      <c r="G32" s="20"/>
      <c r="H32" s="21"/>
      <c r="I32" s="4"/>
      <c r="J32" s="5"/>
      <c r="L32" s="88"/>
    </row>
    <row r="33" spans="1:12" ht="15" customHeight="1" x14ac:dyDescent="0.25">
      <c r="A33" s="22" t="s">
        <v>23</v>
      </c>
      <c r="B33" s="19"/>
      <c r="C33" s="19"/>
      <c r="D33" s="20"/>
      <c r="E33" s="20"/>
      <c r="F33" s="20"/>
      <c r="G33" s="20"/>
      <c r="H33" s="21"/>
      <c r="I33" s="4"/>
      <c r="J33" s="6"/>
      <c r="L33" s="88"/>
    </row>
    <row r="34" spans="1:12" ht="15" customHeight="1" x14ac:dyDescent="0.25">
      <c r="A34" s="23" t="s">
        <v>77</v>
      </c>
      <c r="B34" s="19"/>
      <c r="C34" s="24"/>
      <c r="D34" s="20"/>
      <c r="E34" s="20"/>
      <c r="F34" s="20"/>
      <c r="G34" s="20"/>
      <c r="H34" s="21"/>
      <c r="I34" s="4"/>
      <c r="J34" s="6"/>
    </row>
    <row r="35" spans="1:12" ht="15" customHeight="1" x14ac:dyDescent="0.25">
      <c r="A35" s="23" t="s">
        <v>69</v>
      </c>
      <c r="B35" s="24"/>
      <c r="C35" s="24"/>
      <c r="D35" s="20"/>
      <c r="E35" s="20"/>
      <c r="F35" s="20"/>
      <c r="G35" s="20"/>
      <c r="H35" s="21"/>
      <c r="I35" s="4"/>
      <c r="J35" s="6"/>
    </row>
    <row r="36" spans="1:12" ht="15" customHeight="1" thickBot="1" x14ac:dyDescent="0.3">
      <c r="A36" s="25"/>
      <c r="B36" s="26"/>
      <c r="C36" s="27"/>
      <c r="D36" s="26"/>
      <c r="E36" s="26"/>
      <c r="F36" s="26"/>
      <c r="G36" s="26"/>
      <c r="H36" s="28"/>
      <c r="I36" s="7"/>
      <c r="J36" s="29"/>
    </row>
    <row r="37" spans="1:12" ht="15" customHeight="1" x14ac:dyDescent="0.25">
      <c r="A37" s="17"/>
      <c r="B37" s="126"/>
      <c r="C37" s="126"/>
      <c r="D37" s="88"/>
      <c r="E37" s="126"/>
      <c r="F37" s="126"/>
      <c r="G37" s="88"/>
      <c r="H37" s="126"/>
      <c r="I37" s="126"/>
      <c r="J37" s="88"/>
    </row>
    <row r="38" spans="1:12" x14ac:dyDescent="0.25">
      <c r="B38" s="88"/>
      <c r="C38" s="88"/>
      <c r="E38" s="88"/>
      <c r="F38" s="88"/>
      <c r="H38" s="88"/>
      <c r="I38" s="88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82" orientation="landscape" r:id="rId1"/>
  <headerFooter differentOddEven="1"/>
  <ignoredErrors>
    <ignoredError sqref="D23 G23 D30 G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2867-C1DE-44EA-AF75-169A6C1406D5}">
  <dimension ref="A1:W59"/>
  <sheetViews>
    <sheetView zoomScale="60" zoomScaleNormal="60" workbookViewId="0">
      <selection activeCell="A2" sqref="A2:T2"/>
    </sheetView>
  </sheetViews>
  <sheetFormatPr defaultColWidth="9.140625" defaultRowHeight="15" x14ac:dyDescent="0.25"/>
  <cols>
    <col min="1" max="18" width="16.28515625" style="10" customWidth="1"/>
    <col min="19" max="19" width="17" style="10" customWidth="1"/>
    <col min="20" max="20" width="16.28515625" style="10" customWidth="1"/>
    <col min="21" max="22" width="9.140625" style="10"/>
    <col min="23" max="23" width="15.42578125" style="10" bestFit="1" customWidth="1"/>
    <col min="24" max="16384" width="9.140625" style="10"/>
  </cols>
  <sheetData>
    <row r="1" spans="1:20" s="8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s="8" customFormat="1" x14ac:dyDescent="0.2">
      <c r="A2" s="123" t="s">
        <v>83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s="8" customFormat="1" ht="14.25" x14ac:dyDescent="0.2">
      <c r="A3" s="124" t="s">
        <v>24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s="8" customFormat="1" x14ac:dyDescent="0.25">
      <c r="A4" s="9" t="s">
        <v>25</v>
      </c>
      <c r="B4" s="9"/>
      <c r="T4" s="10"/>
    </row>
    <row r="5" spans="1:20" s="8" customFormat="1" ht="18.600000000000001" customHeight="1" x14ac:dyDescent="0.2">
      <c r="A5" s="57" t="s">
        <v>26</v>
      </c>
      <c r="B5" s="58">
        <v>2009</v>
      </c>
      <c r="C5" s="58">
        <v>2010</v>
      </c>
      <c r="D5" s="58">
        <v>2011</v>
      </c>
      <c r="E5" s="58">
        <v>2012</v>
      </c>
      <c r="F5" s="58">
        <v>2013</v>
      </c>
      <c r="G5" s="58">
        <v>2014</v>
      </c>
      <c r="H5" s="58">
        <v>2015</v>
      </c>
      <c r="I5" s="58">
        <v>2016</v>
      </c>
      <c r="J5" s="58">
        <v>2017</v>
      </c>
      <c r="K5" s="58">
        <v>2018</v>
      </c>
      <c r="L5" s="58">
        <v>2019</v>
      </c>
      <c r="M5" s="58">
        <v>2020</v>
      </c>
      <c r="N5" s="58">
        <v>2021</v>
      </c>
      <c r="O5" s="58">
        <v>2022</v>
      </c>
      <c r="P5" s="58">
        <v>2023</v>
      </c>
      <c r="Q5" s="58">
        <v>2024</v>
      </c>
      <c r="R5" s="58">
        <v>2025</v>
      </c>
      <c r="S5" s="58">
        <v>2026</v>
      </c>
      <c r="T5" s="59" t="s">
        <v>27</v>
      </c>
    </row>
    <row r="6" spans="1:20" s="8" customFormat="1" ht="18.600000000000001" customHeight="1" x14ac:dyDescent="0.2">
      <c r="A6" s="60" t="s">
        <v>28</v>
      </c>
      <c r="B6" s="61" t="s">
        <v>29</v>
      </c>
      <c r="C6" s="62">
        <v>2233483415.3594103</v>
      </c>
      <c r="D6" s="62">
        <v>2184929927.078733</v>
      </c>
      <c r="E6" s="63">
        <v>2203191014.3230443</v>
      </c>
      <c r="F6" s="63">
        <v>2216289371.8509288</v>
      </c>
      <c r="G6" s="63">
        <v>2357037827.1904774</v>
      </c>
      <c r="H6" s="63">
        <v>2333906345.6537232</v>
      </c>
      <c r="I6" s="63">
        <v>2284719903.7551908</v>
      </c>
      <c r="J6" s="63">
        <v>2294639541.9027171</v>
      </c>
      <c r="K6" s="63">
        <v>2580245100</v>
      </c>
      <c r="L6" s="63">
        <v>3076563478.4047318</v>
      </c>
      <c r="M6" s="63">
        <v>2460766136.1731334</v>
      </c>
      <c r="N6" s="63">
        <v>2964130099.4093137</v>
      </c>
      <c r="O6" s="63">
        <v>3332410256.2184601</v>
      </c>
      <c r="P6" s="63">
        <v>3331144636.6650534</v>
      </c>
      <c r="Q6" s="63">
        <v>4138561512.1418152</v>
      </c>
      <c r="R6" s="63">
        <v>4383213113.2782898</v>
      </c>
      <c r="S6" s="63">
        <v>4372224847.3611298</v>
      </c>
      <c r="T6" s="64" t="s">
        <v>30</v>
      </c>
    </row>
    <row r="7" spans="1:20" s="8" customFormat="1" ht="18.600000000000001" customHeight="1" x14ac:dyDescent="0.2">
      <c r="A7" s="60" t="s">
        <v>31</v>
      </c>
      <c r="B7" s="61" t="s">
        <v>29</v>
      </c>
      <c r="C7" s="62">
        <v>2151164616.7197452</v>
      </c>
      <c r="D7" s="62">
        <v>2129729041.4888654</v>
      </c>
      <c r="E7" s="62">
        <v>2147714384.9059482</v>
      </c>
      <c r="F7" s="62">
        <v>2215704159.1323872</v>
      </c>
      <c r="G7" s="63">
        <v>2395643110.5372167</v>
      </c>
      <c r="H7" s="62">
        <v>2342183438.9885306</v>
      </c>
      <c r="I7" s="62">
        <v>2239004330.5337095</v>
      </c>
      <c r="J7" s="62">
        <v>2300008724.3091617</v>
      </c>
      <c r="K7" s="62">
        <v>2647652606</v>
      </c>
      <c r="L7" s="62">
        <v>2962399729.0742555</v>
      </c>
      <c r="M7" s="62">
        <v>2691578193.9596272</v>
      </c>
      <c r="N7" s="65">
        <v>2949346462.5283794</v>
      </c>
      <c r="O7" s="65">
        <v>3130064643.6733847</v>
      </c>
      <c r="P7" s="65">
        <v>3318377784.6250081</v>
      </c>
      <c r="Q7" s="65">
        <v>4415442892.9888563</v>
      </c>
      <c r="R7" s="65">
        <v>4293268732.0515571</v>
      </c>
      <c r="S7" s="65">
        <v>4364031773.5095081</v>
      </c>
      <c r="T7" s="64" t="s">
        <v>32</v>
      </c>
    </row>
    <row r="8" spans="1:20" s="8" customFormat="1" ht="18.600000000000001" customHeight="1" x14ac:dyDescent="0.2">
      <c r="A8" s="60" t="s">
        <v>33</v>
      </c>
      <c r="B8" s="61" t="s">
        <v>29</v>
      </c>
      <c r="C8" s="62">
        <v>2063862647.1613276</v>
      </c>
      <c r="D8" s="62">
        <v>2089732073.1388152</v>
      </c>
      <c r="E8" s="65">
        <v>2143543640.0936975</v>
      </c>
      <c r="F8" s="65">
        <v>2171455647.2129812</v>
      </c>
      <c r="G8" s="63">
        <v>2296973920.3504834</v>
      </c>
      <c r="H8" s="62">
        <v>2322054950.9057074</v>
      </c>
      <c r="I8" s="65">
        <v>2234793350.7053113</v>
      </c>
      <c r="J8" s="65">
        <v>2298688502.4284501</v>
      </c>
      <c r="K8" s="65">
        <v>1719474082</v>
      </c>
      <c r="L8" s="65">
        <v>2477039021.4250603</v>
      </c>
      <c r="M8" s="65">
        <v>2274460560.8777041</v>
      </c>
      <c r="N8" s="65">
        <v>2652449329.3904715</v>
      </c>
      <c r="O8" s="65">
        <v>2934048891.4199595</v>
      </c>
      <c r="P8" s="66">
        <v>2859741518.1320224</v>
      </c>
      <c r="Q8" s="66">
        <v>4143717458.9618683</v>
      </c>
      <c r="R8" s="66">
        <v>4124791841.7194371</v>
      </c>
      <c r="S8" s="66">
        <v>4212352154.5873127</v>
      </c>
      <c r="T8" s="64" t="s">
        <v>34</v>
      </c>
    </row>
    <row r="9" spans="1:20" s="8" customFormat="1" ht="18.600000000000001" customHeight="1" x14ac:dyDescent="0.2">
      <c r="A9" s="60" t="s">
        <v>35</v>
      </c>
      <c r="B9" s="61" t="s">
        <v>29</v>
      </c>
      <c r="C9" s="62">
        <v>2144277709.6132584</v>
      </c>
      <c r="D9" s="62">
        <v>2176249655.0158057</v>
      </c>
      <c r="E9" s="65">
        <v>2247788147.1592698</v>
      </c>
      <c r="F9" s="65">
        <v>2257419576.2047453</v>
      </c>
      <c r="G9" s="63">
        <v>2403581565.532146</v>
      </c>
      <c r="H9" s="62">
        <v>2419206005.1111288</v>
      </c>
      <c r="I9" s="62">
        <v>2366115514.7901621</v>
      </c>
      <c r="J9" s="62">
        <v>2450446024.46</v>
      </c>
      <c r="K9" s="62">
        <v>1897429181</v>
      </c>
      <c r="L9" s="62">
        <v>2559959983</v>
      </c>
      <c r="M9" s="62">
        <v>2562958946.2187028</v>
      </c>
      <c r="N9" s="62">
        <v>2659186494.3807559</v>
      </c>
      <c r="O9" s="62">
        <v>3081189428.1376328</v>
      </c>
      <c r="P9" s="62">
        <v>3206924969.8640475</v>
      </c>
      <c r="Q9" s="62">
        <v>4115344425.1123996</v>
      </c>
      <c r="R9" s="62">
        <v>4203877421.6666927</v>
      </c>
      <c r="S9" s="62">
        <v>4341721990.9450874</v>
      </c>
      <c r="T9" s="64" t="s">
        <v>36</v>
      </c>
    </row>
    <row r="10" spans="1:20" s="8" customFormat="1" ht="18.600000000000001" customHeight="1" x14ac:dyDescent="0.2">
      <c r="A10" s="60" t="s">
        <v>37</v>
      </c>
      <c r="B10" s="61" t="s">
        <v>29</v>
      </c>
      <c r="C10" s="62">
        <v>2215480047.6157508</v>
      </c>
      <c r="D10" s="62">
        <v>2254541064.3820062</v>
      </c>
      <c r="E10" s="65">
        <v>2350025077.7722478</v>
      </c>
      <c r="F10" s="65">
        <v>2392846680.0987539</v>
      </c>
      <c r="G10" s="63">
        <v>2541859895.588623</v>
      </c>
      <c r="H10" s="62">
        <v>2516654043.4196973</v>
      </c>
      <c r="I10" s="62">
        <v>2470334688.280467</v>
      </c>
      <c r="J10" s="62">
        <v>2645055258.1199999</v>
      </c>
      <c r="K10" s="62">
        <v>2743780264</v>
      </c>
      <c r="L10" s="62">
        <v>2703576850.6429043</v>
      </c>
      <c r="M10" s="62">
        <v>2675607010.3462114</v>
      </c>
      <c r="N10" s="62">
        <v>2618388724.1360235</v>
      </c>
      <c r="O10" s="62">
        <v>3092324470.9961948</v>
      </c>
      <c r="P10" s="62">
        <v>3162441118.9333687</v>
      </c>
      <c r="Q10" s="62">
        <v>4416391138.5827179</v>
      </c>
      <c r="R10" s="62">
        <v>4186210673.5317736</v>
      </c>
      <c r="S10" s="62">
        <v>4265403683.6743603</v>
      </c>
      <c r="T10" s="64" t="s">
        <v>38</v>
      </c>
    </row>
    <row r="11" spans="1:20" s="8" customFormat="1" ht="18.600000000000001" customHeight="1" x14ac:dyDescent="0.2">
      <c r="A11" s="60" t="s">
        <v>39</v>
      </c>
      <c r="B11" s="61" t="s">
        <v>29</v>
      </c>
      <c r="C11" s="62">
        <v>2475099847.1038885</v>
      </c>
      <c r="D11" s="62">
        <v>2514463497.8371515</v>
      </c>
      <c r="E11" s="65">
        <v>2585257281.1850061</v>
      </c>
      <c r="F11" s="65">
        <v>2650271494.7183838</v>
      </c>
      <c r="G11" s="63">
        <v>2805880610.2992373</v>
      </c>
      <c r="H11" s="65">
        <v>2748576121.5855188</v>
      </c>
      <c r="I11" s="65">
        <v>2742455301.6450009</v>
      </c>
      <c r="J11" s="65">
        <v>3042027886.9200001</v>
      </c>
      <c r="K11" s="65">
        <v>3351326249.2236071</v>
      </c>
      <c r="L11" s="65">
        <v>2996565645.2635593</v>
      </c>
      <c r="M11" s="65">
        <v>2908661627.4983721</v>
      </c>
      <c r="N11" s="65">
        <v>2999651546.4219809</v>
      </c>
      <c r="O11" s="65">
        <v>3357724955.730516</v>
      </c>
      <c r="P11" s="65">
        <v>3737554476.6639528</v>
      </c>
      <c r="Q11" s="65">
        <v>4787537305.8630209</v>
      </c>
      <c r="R11" s="65">
        <v>4668219729.8591967</v>
      </c>
      <c r="S11" s="65">
        <v>4969711150.0837564</v>
      </c>
      <c r="T11" s="64" t="s">
        <v>40</v>
      </c>
    </row>
    <row r="12" spans="1:20" s="8" customFormat="1" ht="18.600000000000001" customHeight="1" x14ac:dyDescent="0.2">
      <c r="A12" s="60" t="s">
        <v>41</v>
      </c>
      <c r="B12" s="62">
        <v>2101520513.3331194</v>
      </c>
      <c r="C12" s="62">
        <v>2040085878.8222311</v>
      </c>
      <c r="D12" s="62">
        <v>2127534060.3729239</v>
      </c>
      <c r="E12" s="65">
        <v>2159770512.9180923</v>
      </c>
      <c r="F12" s="65">
        <v>2189301323.8639765</v>
      </c>
      <c r="G12" s="65">
        <v>2362821243.3854389</v>
      </c>
      <c r="H12" s="65">
        <v>2291926046.9326243</v>
      </c>
      <c r="I12" s="65">
        <v>2206859833.1253338</v>
      </c>
      <c r="J12" s="65">
        <v>2371793459</v>
      </c>
      <c r="K12" s="65">
        <v>2757527857.9577012</v>
      </c>
      <c r="L12" s="65">
        <v>2687489741.6372824</v>
      </c>
      <c r="M12" s="65">
        <v>2466685538.2332563</v>
      </c>
      <c r="N12" s="65">
        <v>2563374378.4126844</v>
      </c>
      <c r="O12" s="65">
        <v>2738675095.1015396</v>
      </c>
      <c r="P12" s="65">
        <v>4312961303.3885946</v>
      </c>
      <c r="Q12" s="65">
        <v>4203058150.0828562</v>
      </c>
      <c r="R12" s="65">
        <v>4080367992.5790648</v>
      </c>
      <c r="S12" s="65">
        <v>4011217720.7315087</v>
      </c>
      <c r="T12" s="64" t="s">
        <v>42</v>
      </c>
    </row>
    <row r="13" spans="1:20" s="8" customFormat="1" ht="18.600000000000001" customHeight="1" x14ac:dyDescent="0.2">
      <c r="A13" s="60" t="s">
        <v>43</v>
      </c>
      <c r="B13" s="62">
        <v>1968851934.4546015</v>
      </c>
      <c r="C13" s="62">
        <v>1963926969.5921311</v>
      </c>
      <c r="D13" s="62">
        <v>2060254929.8955002</v>
      </c>
      <c r="E13" s="65">
        <v>2127035235.483773</v>
      </c>
      <c r="F13" s="65">
        <v>2088221458.8014481</v>
      </c>
      <c r="G13" s="65">
        <v>2253641934.4800296</v>
      </c>
      <c r="H13" s="65">
        <v>2246955348.3701844</v>
      </c>
      <c r="I13" s="65">
        <v>2229436884.2451191</v>
      </c>
      <c r="J13" s="65">
        <v>2315715526</v>
      </c>
      <c r="K13" s="65">
        <v>2654370480</v>
      </c>
      <c r="L13" s="65">
        <v>2719374926.1941719</v>
      </c>
      <c r="M13" s="65">
        <v>2287729434.0006142</v>
      </c>
      <c r="N13" s="65">
        <v>2606568104.5197282</v>
      </c>
      <c r="O13" s="65">
        <v>2654536308.4296207</v>
      </c>
      <c r="P13" s="65">
        <v>3656757144.3061371</v>
      </c>
      <c r="Q13" s="65">
        <v>4004165158.7622919</v>
      </c>
      <c r="R13" s="65">
        <v>3970292211.4480653</v>
      </c>
      <c r="S13" s="65">
        <v>3947008282.4549651</v>
      </c>
      <c r="T13" s="64" t="s">
        <v>44</v>
      </c>
    </row>
    <row r="14" spans="1:20" s="8" customFormat="1" ht="18.600000000000001" customHeight="1" x14ac:dyDescent="0.2">
      <c r="A14" s="60" t="s">
        <v>45</v>
      </c>
      <c r="B14" s="62">
        <v>2087108449.1301782</v>
      </c>
      <c r="C14" s="62">
        <v>2147250055.8580053</v>
      </c>
      <c r="D14" s="62">
        <v>2211531190.5493317</v>
      </c>
      <c r="E14" s="65">
        <v>2289539366.7164302</v>
      </c>
      <c r="F14" s="65">
        <v>2231856254.5676041</v>
      </c>
      <c r="G14" s="65">
        <v>2450921317.7562323</v>
      </c>
      <c r="H14" s="65">
        <v>2386062307.3640461</v>
      </c>
      <c r="I14" s="65">
        <v>2332426903.8848257</v>
      </c>
      <c r="J14" s="65">
        <v>2506902588</v>
      </c>
      <c r="K14" s="65">
        <v>2773103888</v>
      </c>
      <c r="L14" s="65">
        <v>2590950118.5090194</v>
      </c>
      <c r="M14" s="65">
        <v>2053647173.5308704</v>
      </c>
      <c r="N14" s="65">
        <v>3019287307.4004297</v>
      </c>
      <c r="O14" s="65">
        <v>3181156625.2629519</v>
      </c>
      <c r="P14" s="65">
        <v>4144373698.9741907</v>
      </c>
      <c r="Q14" s="65">
        <v>4355048963.2065201</v>
      </c>
      <c r="R14" s="65">
        <v>4605739410.3222818</v>
      </c>
      <c r="S14" s="65"/>
      <c r="T14" s="64" t="s">
        <v>46</v>
      </c>
    </row>
    <row r="15" spans="1:20" s="8" customFormat="1" ht="18.600000000000001" customHeight="1" x14ac:dyDescent="0.2">
      <c r="A15" s="60" t="s">
        <v>47</v>
      </c>
      <c r="B15" s="62">
        <v>2043730088.2945538</v>
      </c>
      <c r="C15" s="62">
        <v>2053589175.782356</v>
      </c>
      <c r="D15" s="62">
        <v>2106408086.8742044</v>
      </c>
      <c r="E15" s="65">
        <v>2187467919.024837</v>
      </c>
      <c r="F15" s="65">
        <v>2196805755.5366116</v>
      </c>
      <c r="G15" s="65">
        <v>2347668905.1697721</v>
      </c>
      <c r="H15" s="65">
        <v>2347186982.5898676</v>
      </c>
      <c r="I15" s="65">
        <v>2313869300.1071324</v>
      </c>
      <c r="J15" s="65">
        <v>2147205873</v>
      </c>
      <c r="K15" s="65">
        <v>2607311201</v>
      </c>
      <c r="L15" s="65">
        <v>2300097588.2251053</v>
      </c>
      <c r="M15" s="65">
        <v>1571195776.8028388</v>
      </c>
      <c r="N15" s="65">
        <v>2946687603.7785387</v>
      </c>
      <c r="O15" s="65">
        <v>3015204292.8547368</v>
      </c>
      <c r="P15" s="65">
        <v>4055512215.0965409</v>
      </c>
      <c r="Q15" s="65">
        <v>4295399598.2247114</v>
      </c>
      <c r="R15" s="65">
        <v>4552376681.4534874</v>
      </c>
      <c r="S15" s="65"/>
      <c r="T15" s="64" t="s">
        <v>48</v>
      </c>
    </row>
    <row r="16" spans="1:20" s="8" customFormat="1" ht="18.600000000000001" customHeight="1" x14ac:dyDescent="0.2">
      <c r="A16" s="60" t="s">
        <v>49</v>
      </c>
      <c r="B16" s="62">
        <v>2184431220.0201645</v>
      </c>
      <c r="C16" s="62">
        <v>2121411750.6635733</v>
      </c>
      <c r="D16" s="62">
        <v>2124375172.5550845</v>
      </c>
      <c r="E16" s="65">
        <v>2273005220.2520232</v>
      </c>
      <c r="F16" s="65">
        <v>2258138211.4190083</v>
      </c>
      <c r="G16" s="65">
        <v>2381600300.3617821</v>
      </c>
      <c r="H16" s="65">
        <v>2393106752.4584923</v>
      </c>
      <c r="I16" s="65">
        <v>2325790753.0169153</v>
      </c>
      <c r="J16" s="65">
        <v>2576165291</v>
      </c>
      <c r="K16" s="65">
        <v>2970227299</v>
      </c>
      <c r="L16" s="65">
        <v>2355204012.7186537</v>
      </c>
      <c r="M16" s="65">
        <v>2048466733.8744302</v>
      </c>
      <c r="N16" s="65">
        <v>3376636262.1305351</v>
      </c>
      <c r="O16" s="65">
        <v>3144867059.6926117</v>
      </c>
      <c r="P16" s="65">
        <v>4496080150.4547892</v>
      </c>
      <c r="Q16" s="65">
        <v>4363290687.877368</v>
      </c>
      <c r="R16" s="65">
        <v>4465660424.9025116</v>
      </c>
      <c r="S16" s="65"/>
      <c r="T16" s="64" t="s">
        <v>50</v>
      </c>
    </row>
    <row r="17" spans="1:23" s="8" customFormat="1" ht="18.600000000000001" customHeight="1" x14ac:dyDescent="0.2">
      <c r="A17" s="60" t="s">
        <v>51</v>
      </c>
      <c r="B17" s="62">
        <v>2188646367.4487243</v>
      </c>
      <c r="C17" s="62">
        <v>2130050640.1755707</v>
      </c>
      <c r="D17" s="67">
        <v>2194334901.5051599</v>
      </c>
      <c r="E17" s="68">
        <v>2225739575.2087693</v>
      </c>
      <c r="F17" s="68">
        <v>2298571772.0982585</v>
      </c>
      <c r="G17" s="68">
        <v>2332904189.0432644</v>
      </c>
      <c r="H17" s="68">
        <v>2377342465.9902377</v>
      </c>
      <c r="I17" s="68">
        <v>2289245361.400435</v>
      </c>
      <c r="J17" s="68">
        <v>2600410001</v>
      </c>
      <c r="K17" s="68">
        <v>2926275000</v>
      </c>
      <c r="L17" s="68">
        <v>2393641680.7710199</v>
      </c>
      <c r="M17" s="68">
        <v>2934722167.3561821</v>
      </c>
      <c r="N17" s="68">
        <v>3337251245.2294588</v>
      </c>
      <c r="O17" s="68">
        <v>3299150940.900578</v>
      </c>
      <c r="P17" s="68">
        <v>4329607340.8021841</v>
      </c>
      <c r="Q17" s="68">
        <v>4136818256.4833074</v>
      </c>
      <c r="R17" s="68">
        <v>4117416384.9498434</v>
      </c>
      <c r="S17" s="68"/>
      <c r="T17" s="69" t="s">
        <v>52</v>
      </c>
    </row>
    <row r="18" spans="1:23" s="8" customFormat="1" ht="18.600000000000001" customHeight="1" x14ac:dyDescent="0.2">
      <c r="A18" s="70" t="s">
        <v>53</v>
      </c>
      <c r="B18" s="71" t="s">
        <v>54</v>
      </c>
      <c r="C18" s="72">
        <f t="shared" ref="C18:Q18" si="0">ROUND(SUM(C6:C17),0)</f>
        <v>25739682754</v>
      </c>
      <c r="D18" s="72">
        <f t="shared" si="0"/>
        <v>26174083601</v>
      </c>
      <c r="E18" s="72">
        <f t="shared" si="0"/>
        <v>26940077375</v>
      </c>
      <c r="F18" s="72">
        <f t="shared" si="0"/>
        <v>27166881706</v>
      </c>
      <c r="G18" s="72">
        <f t="shared" si="0"/>
        <v>28930534820</v>
      </c>
      <c r="H18" s="72">
        <f t="shared" si="0"/>
        <v>28725160809</v>
      </c>
      <c r="I18" s="72">
        <f t="shared" si="0"/>
        <v>28035052125</v>
      </c>
      <c r="J18" s="72">
        <f t="shared" si="0"/>
        <v>29549058676</v>
      </c>
      <c r="K18" s="72">
        <f t="shared" si="0"/>
        <v>31628723208</v>
      </c>
      <c r="L18" s="72">
        <f t="shared" si="0"/>
        <v>31822862776</v>
      </c>
      <c r="M18" s="72">
        <f t="shared" si="0"/>
        <v>28936479299</v>
      </c>
      <c r="N18" s="72">
        <f t="shared" si="0"/>
        <v>34692957558</v>
      </c>
      <c r="O18" s="72">
        <f t="shared" si="0"/>
        <v>36961352968</v>
      </c>
      <c r="P18" s="72">
        <f t="shared" si="0"/>
        <v>44611476358</v>
      </c>
      <c r="Q18" s="72">
        <f t="shared" si="0"/>
        <v>51374775548</v>
      </c>
      <c r="R18" s="72">
        <f>ROUND(SUM(R6:R17),0)</f>
        <v>51651434618</v>
      </c>
      <c r="S18" s="72"/>
      <c r="T18" s="73" t="s">
        <v>53</v>
      </c>
      <c r="W18" s="97"/>
    </row>
    <row r="19" spans="1:23" s="8" customFormat="1" ht="18.600000000000001" customHeight="1" x14ac:dyDescent="0.2">
      <c r="A19" s="60" t="s">
        <v>55</v>
      </c>
      <c r="B19" s="51" t="s">
        <v>54</v>
      </c>
      <c r="C19" s="51" t="s">
        <v>54</v>
      </c>
      <c r="D19" s="63">
        <f>D18-C18</f>
        <v>434400847</v>
      </c>
      <c r="E19" s="63">
        <f t="shared" ref="E19:R19" si="1">E18-D18</f>
        <v>765993774</v>
      </c>
      <c r="F19" s="63">
        <f t="shared" si="1"/>
        <v>226804331</v>
      </c>
      <c r="G19" s="63">
        <f t="shared" si="1"/>
        <v>1763653114</v>
      </c>
      <c r="H19" s="63">
        <f t="shared" si="1"/>
        <v>-205374011</v>
      </c>
      <c r="I19" s="63">
        <f t="shared" si="1"/>
        <v>-690108684</v>
      </c>
      <c r="J19" s="63">
        <f t="shared" si="1"/>
        <v>1514006551</v>
      </c>
      <c r="K19" s="63">
        <f t="shared" si="1"/>
        <v>2079664532</v>
      </c>
      <c r="L19" s="63">
        <f t="shared" si="1"/>
        <v>194139568</v>
      </c>
      <c r="M19" s="63">
        <f t="shared" si="1"/>
        <v>-2886383477</v>
      </c>
      <c r="N19" s="63">
        <f t="shared" si="1"/>
        <v>5756478259</v>
      </c>
      <c r="O19" s="63">
        <f t="shared" si="1"/>
        <v>2268395410</v>
      </c>
      <c r="P19" s="63">
        <f t="shared" si="1"/>
        <v>7650123390</v>
      </c>
      <c r="Q19" s="63">
        <f t="shared" si="1"/>
        <v>6763299190</v>
      </c>
      <c r="R19" s="63">
        <f t="shared" si="1"/>
        <v>276659070</v>
      </c>
      <c r="S19" s="63"/>
      <c r="T19" s="11" t="s">
        <v>56</v>
      </c>
    </row>
    <row r="20" spans="1:23" s="8" customFormat="1" ht="18.600000000000001" customHeight="1" x14ac:dyDescent="0.2">
      <c r="A20" s="74" t="s">
        <v>57</v>
      </c>
      <c r="B20" s="75" t="s">
        <v>54</v>
      </c>
      <c r="C20" s="75" t="s">
        <v>54</v>
      </c>
      <c r="D20" s="76">
        <f t="shared" ref="D20:O20" si="2">(D19/C18)*100</f>
        <v>1.6876697788067849</v>
      </c>
      <c r="E20" s="76">
        <f t="shared" si="2"/>
        <v>2.9265352158145266</v>
      </c>
      <c r="F20" s="76">
        <f t="shared" si="2"/>
        <v>0.84188448252368842</v>
      </c>
      <c r="G20" s="76">
        <f t="shared" si="2"/>
        <v>6.4919232655637638</v>
      </c>
      <c r="H20" s="76">
        <f t="shared" si="2"/>
        <v>-0.70988667260317173</v>
      </c>
      <c r="I20" s="76">
        <f t="shared" si="2"/>
        <v>-2.4024536836840933</v>
      </c>
      <c r="J20" s="76">
        <f t="shared" si="2"/>
        <v>5.4004056930213391</v>
      </c>
      <c r="K20" s="76">
        <f t="shared" si="2"/>
        <v>7.0380060319455167</v>
      </c>
      <c r="L20" s="76">
        <f t="shared" si="2"/>
        <v>0.6138077933885594</v>
      </c>
      <c r="M20" s="76">
        <f t="shared" si="2"/>
        <v>-9.0701565642197259</v>
      </c>
      <c r="N20" s="76">
        <f t="shared" si="2"/>
        <v>19.893499134840965</v>
      </c>
      <c r="O20" s="76">
        <f t="shared" si="2"/>
        <v>6.5384895658079198</v>
      </c>
      <c r="P20" s="76">
        <f>(P19/O18)*100</f>
        <v>20.697628132344725</v>
      </c>
      <c r="Q20" s="76">
        <f>(Q19/P18)*100</f>
        <v>15.160446912192729</v>
      </c>
      <c r="R20" s="76">
        <f>(R19/Q18)*100</f>
        <v>0.53851149138649657</v>
      </c>
      <c r="S20" s="76"/>
      <c r="T20" s="12" t="s">
        <v>58</v>
      </c>
    </row>
    <row r="21" spans="1:23" s="8" customFormat="1" ht="18.600000000000001" customHeight="1" x14ac:dyDescent="0.2">
      <c r="A21" s="70" t="s">
        <v>80</v>
      </c>
      <c r="B21" s="71" t="s">
        <v>54</v>
      </c>
      <c r="C21" s="63">
        <f>ROUND(SUM(C6:C13),0)</f>
        <v>17287381132</v>
      </c>
      <c r="D21" s="63">
        <f t="shared" ref="D21:S21" si="3">ROUND(SUM(D6:D13),0)</f>
        <v>17537434249</v>
      </c>
      <c r="E21" s="63">
        <f t="shared" si="3"/>
        <v>17964325294</v>
      </c>
      <c r="F21" s="63">
        <f t="shared" si="3"/>
        <v>18181509712</v>
      </c>
      <c r="G21" s="63">
        <f t="shared" si="3"/>
        <v>19417440107</v>
      </c>
      <c r="H21" s="63">
        <f t="shared" si="3"/>
        <v>19221462301</v>
      </c>
      <c r="I21" s="63">
        <f t="shared" si="3"/>
        <v>18773719807</v>
      </c>
      <c r="J21" s="63">
        <f t="shared" si="3"/>
        <v>19718374923</v>
      </c>
      <c r="K21" s="63">
        <f t="shared" si="3"/>
        <v>20351805820</v>
      </c>
      <c r="L21" s="63">
        <f t="shared" si="3"/>
        <v>22182969376</v>
      </c>
      <c r="M21" s="63">
        <f t="shared" si="3"/>
        <v>20328447447</v>
      </c>
      <c r="N21" s="63">
        <f t="shared" si="3"/>
        <v>22013095139</v>
      </c>
      <c r="O21" s="63">
        <f t="shared" si="3"/>
        <v>24320974050</v>
      </c>
      <c r="P21" s="63">
        <f t="shared" si="3"/>
        <v>27585902953</v>
      </c>
      <c r="Q21" s="63">
        <f t="shared" si="3"/>
        <v>34224218042</v>
      </c>
      <c r="R21" s="63">
        <f t="shared" si="3"/>
        <v>33910241716</v>
      </c>
      <c r="S21" s="63">
        <f t="shared" si="3"/>
        <v>34483671603</v>
      </c>
      <c r="T21" s="77" t="s">
        <v>80</v>
      </c>
    </row>
    <row r="22" spans="1:23" s="8" customFormat="1" ht="18.600000000000001" customHeight="1" x14ac:dyDescent="0.2">
      <c r="A22" s="60" t="s">
        <v>55</v>
      </c>
      <c r="B22" s="51" t="s">
        <v>54</v>
      </c>
      <c r="C22" s="51" t="s">
        <v>54</v>
      </c>
      <c r="D22" s="63">
        <f>D21-C21</f>
        <v>250053117</v>
      </c>
      <c r="E22" s="63">
        <f t="shared" ref="E22:P22" si="4">E21-D21</f>
        <v>426891045</v>
      </c>
      <c r="F22" s="63">
        <f t="shared" si="4"/>
        <v>217184418</v>
      </c>
      <c r="G22" s="63">
        <f t="shared" si="4"/>
        <v>1235930395</v>
      </c>
      <c r="H22" s="63">
        <f t="shared" si="4"/>
        <v>-195977806</v>
      </c>
      <c r="I22" s="63">
        <f t="shared" si="4"/>
        <v>-447742494</v>
      </c>
      <c r="J22" s="63">
        <f t="shared" si="4"/>
        <v>944655116</v>
      </c>
      <c r="K22" s="63">
        <f t="shared" si="4"/>
        <v>633430897</v>
      </c>
      <c r="L22" s="63">
        <f t="shared" si="4"/>
        <v>1831163556</v>
      </c>
      <c r="M22" s="63">
        <f t="shared" si="4"/>
        <v>-1854521929</v>
      </c>
      <c r="N22" s="63">
        <f t="shared" si="4"/>
        <v>1684647692</v>
      </c>
      <c r="O22" s="63">
        <f t="shared" si="4"/>
        <v>2307878911</v>
      </c>
      <c r="P22" s="63">
        <f t="shared" si="4"/>
        <v>3264928903</v>
      </c>
      <c r="Q22" s="63">
        <f>Q21-P21</f>
        <v>6638315089</v>
      </c>
      <c r="R22" s="63">
        <f>R21-Q21</f>
        <v>-313976326</v>
      </c>
      <c r="S22" s="63">
        <f>S21-R21</f>
        <v>573429887</v>
      </c>
      <c r="T22" s="78" t="s">
        <v>56</v>
      </c>
    </row>
    <row r="23" spans="1:23" s="8" customFormat="1" ht="18.600000000000001" customHeight="1" x14ac:dyDescent="0.2">
      <c r="A23" s="74" t="s">
        <v>57</v>
      </c>
      <c r="B23" s="75" t="s">
        <v>54</v>
      </c>
      <c r="C23" s="75" t="s">
        <v>54</v>
      </c>
      <c r="D23" s="79">
        <f>(D22/C21)*100</f>
        <v>1.4464488003746061</v>
      </c>
      <c r="E23" s="79">
        <f t="shared" ref="E23:N23" si="5">(E22/D21)*100</f>
        <v>2.4341704660950718</v>
      </c>
      <c r="F23" s="79">
        <f t="shared" si="5"/>
        <v>1.2089762039242218</v>
      </c>
      <c r="G23" s="79">
        <f t="shared" si="5"/>
        <v>6.7977325017419874</v>
      </c>
      <c r="H23" s="79">
        <f t="shared" si="5"/>
        <v>-1.0092875524274174</v>
      </c>
      <c r="I23" s="79">
        <f t="shared" si="5"/>
        <v>-2.3293883003724756</v>
      </c>
      <c r="J23" s="79">
        <f t="shared" si="5"/>
        <v>5.0317951141881556</v>
      </c>
      <c r="K23" s="79">
        <f t="shared" si="5"/>
        <v>3.2123889492594571</v>
      </c>
      <c r="L23" s="79">
        <f t="shared" si="5"/>
        <v>8.9975482873391517</v>
      </c>
      <c r="M23" s="79">
        <f t="shared" si="5"/>
        <v>-8.360115805805636</v>
      </c>
      <c r="N23" s="79">
        <f t="shared" si="5"/>
        <v>8.2871438972021156</v>
      </c>
      <c r="O23" s="79">
        <f>(O22/N21)*100</f>
        <v>10.484118187047645</v>
      </c>
      <c r="P23" s="79">
        <f>(P22/O21)*100</f>
        <v>13.424334470682927</v>
      </c>
      <c r="Q23" s="79">
        <f>(Q22/P21)*100</f>
        <v>24.064157335397553</v>
      </c>
      <c r="R23" s="79">
        <f>(R22/Q21)*100</f>
        <v>-0.91740978746304125</v>
      </c>
      <c r="S23" s="79">
        <f>(S22/R21)*100</f>
        <v>1.6910227057728</v>
      </c>
      <c r="T23" s="80" t="s">
        <v>58</v>
      </c>
    </row>
    <row r="24" spans="1:23" s="8" customFormat="1" ht="18.600000000000001" customHeight="1" x14ac:dyDescent="0.2">
      <c r="A24" s="70" t="s">
        <v>72</v>
      </c>
      <c r="B24" s="63">
        <f>SUM(B12:B13)</f>
        <v>4070372447.7877207</v>
      </c>
      <c r="C24" s="63">
        <f t="shared" ref="C24:S24" si="6">SUM(C12:C13)</f>
        <v>4004012848.414362</v>
      </c>
      <c r="D24" s="63">
        <f t="shared" si="6"/>
        <v>4187788990.268424</v>
      </c>
      <c r="E24" s="63">
        <f t="shared" si="6"/>
        <v>4286805748.401865</v>
      </c>
      <c r="F24" s="63">
        <f t="shared" si="6"/>
        <v>4277522782.6654243</v>
      </c>
      <c r="G24" s="63">
        <f t="shared" si="6"/>
        <v>4616463177.865469</v>
      </c>
      <c r="H24" s="63">
        <f t="shared" si="6"/>
        <v>4538881395.3028088</v>
      </c>
      <c r="I24" s="63">
        <f t="shared" si="6"/>
        <v>4436296717.3704529</v>
      </c>
      <c r="J24" s="63">
        <f t="shared" si="6"/>
        <v>4687508985</v>
      </c>
      <c r="K24" s="63">
        <f t="shared" si="6"/>
        <v>5411898337.9577007</v>
      </c>
      <c r="L24" s="63">
        <f t="shared" si="6"/>
        <v>5406864667.8314543</v>
      </c>
      <c r="M24" s="63">
        <f t="shared" si="6"/>
        <v>4754414972.2338705</v>
      </c>
      <c r="N24" s="63">
        <f t="shared" si="6"/>
        <v>5169942482.9324131</v>
      </c>
      <c r="O24" s="63">
        <f t="shared" si="6"/>
        <v>5393211403.5311604</v>
      </c>
      <c r="P24" s="63">
        <f t="shared" si="6"/>
        <v>7969718447.6947317</v>
      </c>
      <c r="Q24" s="63">
        <f t="shared" si="6"/>
        <v>8207223308.8451481</v>
      </c>
      <c r="R24" s="63">
        <f t="shared" si="6"/>
        <v>8050660204.0271301</v>
      </c>
      <c r="S24" s="63">
        <f t="shared" si="6"/>
        <v>7958226003.1864738</v>
      </c>
      <c r="T24" s="77" t="s">
        <v>81</v>
      </c>
    </row>
    <row r="25" spans="1:23" s="8" customFormat="1" ht="18.600000000000001" customHeight="1" x14ac:dyDescent="0.2">
      <c r="A25" s="60" t="s">
        <v>55</v>
      </c>
      <c r="B25" s="51" t="s">
        <v>54</v>
      </c>
      <c r="C25" s="63">
        <f t="shared" ref="C25:S25" si="7">+C24-B24</f>
        <v>-66359599.373358727</v>
      </c>
      <c r="D25" s="63">
        <f t="shared" si="7"/>
        <v>183776141.85406208</v>
      </c>
      <c r="E25" s="63">
        <f t="shared" si="7"/>
        <v>99016758.133440971</v>
      </c>
      <c r="F25" s="63">
        <f t="shared" si="7"/>
        <v>-9282965.7364406586</v>
      </c>
      <c r="G25" s="63">
        <f t="shared" si="7"/>
        <v>338940395.20004463</v>
      </c>
      <c r="H25" s="63">
        <f t="shared" si="7"/>
        <v>-77581782.562660217</v>
      </c>
      <c r="I25" s="63">
        <f t="shared" si="7"/>
        <v>-102584677.93235588</v>
      </c>
      <c r="J25" s="63">
        <f t="shared" si="7"/>
        <v>251212267.62954712</v>
      </c>
      <c r="K25" s="63">
        <f t="shared" si="7"/>
        <v>724389352.95770073</v>
      </c>
      <c r="L25" s="63">
        <f t="shared" si="7"/>
        <v>-5033670.1262464523</v>
      </c>
      <c r="M25" s="63">
        <f t="shared" si="7"/>
        <v>-652449695.59758377</v>
      </c>
      <c r="N25" s="63">
        <f t="shared" si="7"/>
        <v>415527510.69854259</v>
      </c>
      <c r="O25" s="63">
        <f t="shared" si="7"/>
        <v>223268920.59874725</v>
      </c>
      <c r="P25" s="63">
        <f t="shared" si="7"/>
        <v>2576507044.1635714</v>
      </c>
      <c r="Q25" s="63">
        <f t="shared" si="7"/>
        <v>237504861.15041637</v>
      </c>
      <c r="R25" s="63">
        <f t="shared" si="7"/>
        <v>-156563104.81801796</v>
      </c>
      <c r="S25" s="63">
        <f t="shared" si="7"/>
        <v>-92434200.840656281</v>
      </c>
      <c r="T25" s="78" t="s">
        <v>56</v>
      </c>
    </row>
    <row r="26" spans="1:23" s="8" customFormat="1" ht="18.600000000000001" customHeight="1" x14ac:dyDescent="0.2">
      <c r="A26" s="74" t="s">
        <v>57</v>
      </c>
      <c r="B26" s="75" t="s">
        <v>54</v>
      </c>
      <c r="C26" s="79">
        <f t="shared" ref="C26:S26" si="8">(C25/B24)*100</f>
        <v>-1.6303077967576578</v>
      </c>
      <c r="D26" s="79">
        <f t="shared" si="8"/>
        <v>4.5897990044372534</v>
      </c>
      <c r="E26" s="79">
        <f t="shared" si="8"/>
        <v>2.3644161242014801</v>
      </c>
      <c r="F26" s="79">
        <f t="shared" si="8"/>
        <v>-0.2165473847258271</v>
      </c>
      <c r="G26" s="79">
        <f t="shared" si="8"/>
        <v>7.9237542947425981</v>
      </c>
      <c r="H26" s="79">
        <f t="shared" si="8"/>
        <v>-1.680545897877864</v>
      </c>
      <c r="I26" s="79">
        <f t="shared" si="8"/>
        <v>-2.260131274602561</v>
      </c>
      <c r="J26" s="79">
        <f t="shared" si="8"/>
        <v>5.662657023050734</v>
      </c>
      <c r="K26" s="79">
        <f t="shared" si="8"/>
        <v>15.453609908284809</v>
      </c>
      <c r="L26" s="79">
        <f t="shared" si="8"/>
        <v>-9.3011173010060996E-2</v>
      </c>
      <c r="M26" s="79">
        <f t="shared" si="8"/>
        <v>-12.067061701754476</v>
      </c>
      <c r="N26" s="79">
        <f t="shared" si="8"/>
        <v>8.7398242081360902</v>
      </c>
      <c r="O26" s="79">
        <f t="shared" si="8"/>
        <v>4.3185958322713907</v>
      </c>
      <c r="P26" s="79">
        <f t="shared" si="8"/>
        <v>47.773151307894679</v>
      </c>
      <c r="Q26" s="79">
        <f t="shared" si="8"/>
        <v>2.9800909870174328</v>
      </c>
      <c r="R26" s="79">
        <f t="shared" si="8"/>
        <v>-1.9076257453514835</v>
      </c>
      <c r="S26" s="79">
        <f t="shared" si="8"/>
        <v>-1.1481567784269235</v>
      </c>
      <c r="T26" s="80" t="s">
        <v>58</v>
      </c>
    </row>
    <row r="27" spans="1:23" s="8" customFormat="1" x14ac:dyDescent="0.25">
      <c r="A27" s="13" t="s">
        <v>68</v>
      </c>
      <c r="B27" s="13"/>
      <c r="L27" s="14" t="s">
        <v>82</v>
      </c>
      <c r="T27" s="10"/>
    </row>
    <row r="28" spans="1:23" s="8" customFormat="1" x14ac:dyDescent="0.25">
      <c r="A28" s="13" t="s">
        <v>59</v>
      </c>
      <c r="B28" s="9"/>
      <c r="L28" s="14" t="s">
        <v>62</v>
      </c>
      <c r="T28" s="10"/>
    </row>
    <row r="29" spans="1:23" s="8" customFormat="1" ht="14.25" x14ac:dyDescent="0.2">
      <c r="A29" s="125" t="s">
        <v>60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</row>
    <row r="30" spans="1:23" s="8" customFormat="1" x14ac:dyDescent="0.25">
      <c r="A30" s="9" t="s">
        <v>25</v>
      </c>
      <c r="B30" s="9"/>
      <c r="T30" s="10"/>
    </row>
    <row r="31" spans="1:23" s="8" customFormat="1" ht="18.600000000000001" customHeight="1" x14ac:dyDescent="0.2">
      <c r="A31" s="57" t="s">
        <v>26</v>
      </c>
      <c r="B31" s="82">
        <v>2009</v>
      </c>
      <c r="C31" s="82">
        <v>2010</v>
      </c>
      <c r="D31" s="82">
        <v>2011</v>
      </c>
      <c r="E31" s="82">
        <v>2012</v>
      </c>
      <c r="F31" s="82">
        <v>2013</v>
      </c>
      <c r="G31" s="82">
        <v>2014</v>
      </c>
      <c r="H31" s="82">
        <v>2015</v>
      </c>
      <c r="I31" s="82">
        <v>2016</v>
      </c>
      <c r="J31" s="82">
        <v>2017</v>
      </c>
      <c r="K31" s="82">
        <v>2018</v>
      </c>
      <c r="L31" s="82">
        <v>2019</v>
      </c>
      <c r="M31" s="82">
        <v>2020</v>
      </c>
      <c r="N31" s="82">
        <v>2021</v>
      </c>
      <c r="O31" s="82">
        <v>2022</v>
      </c>
      <c r="P31" s="82">
        <v>2023</v>
      </c>
      <c r="Q31" s="82">
        <v>2024</v>
      </c>
      <c r="R31" s="82">
        <v>2025</v>
      </c>
      <c r="S31" s="82">
        <v>2026</v>
      </c>
      <c r="T31" s="59" t="s">
        <v>27</v>
      </c>
    </row>
    <row r="32" spans="1:23" s="8" customFormat="1" ht="18.600000000000001" customHeight="1" x14ac:dyDescent="0.2">
      <c r="A32" s="60" t="s">
        <v>28</v>
      </c>
      <c r="B32" s="53" t="s">
        <v>54</v>
      </c>
      <c r="C32" s="53" t="s">
        <v>54</v>
      </c>
      <c r="D32" s="83">
        <f t="shared" ref="D32:S43" si="9">((D6-C6)/C6)*100</f>
        <v>-2.173890701259769</v>
      </c>
      <c r="E32" s="83">
        <f t="shared" si="9"/>
        <v>0.8357745032458106</v>
      </c>
      <c r="F32" s="83">
        <f t="shared" si="9"/>
        <v>0.59451756305883008</v>
      </c>
      <c r="G32" s="83">
        <f t="shared" si="9"/>
        <v>6.3506353063455272</v>
      </c>
      <c r="H32" s="83">
        <f t="shared" si="9"/>
        <v>-0.98137930880499291</v>
      </c>
      <c r="I32" s="83">
        <f t="shared" si="9"/>
        <v>-2.1074728208408615</v>
      </c>
      <c r="J32" s="83">
        <f t="shared" si="9"/>
        <v>0.43417305251388744</v>
      </c>
      <c r="K32" s="83">
        <f t="shared" si="9"/>
        <v>12.446641526122161</v>
      </c>
      <c r="L32" s="83">
        <f t="shared" si="9"/>
        <v>19.235319094481827</v>
      </c>
      <c r="M32" s="83">
        <f t="shared" si="9"/>
        <v>-20.015752853924642</v>
      </c>
      <c r="N32" s="83">
        <f t="shared" si="9"/>
        <v>20.455579091273908</v>
      </c>
      <c r="O32" s="83">
        <f t="shared" si="9"/>
        <v>12.424561151433149</v>
      </c>
      <c r="P32" s="84">
        <f>((P6-O6)/O6)*100</f>
        <v>-3.797910389469604E-2</v>
      </c>
      <c r="Q32" s="83">
        <f>((Q6-P6)/P6)*100</f>
        <v>24.238421429971297</v>
      </c>
      <c r="R32" s="83">
        <f>((R6-Q6)/Q6)*100</f>
        <v>5.9115129838884748</v>
      </c>
      <c r="S32" s="83">
        <f>((S6-R6)/R6)*100</f>
        <v>-0.25068974820942935</v>
      </c>
      <c r="T32" s="64" t="s">
        <v>30</v>
      </c>
    </row>
    <row r="33" spans="1:20" s="8" customFormat="1" ht="18.600000000000001" customHeight="1" x14ac:dyDescent="0.2">
      <c r="A33" s="60" t="s">
        <v>31</v>
      </c>
      <c r="B33" s="53" t="s">
        <v>54</v>
      </c>
      <c r="C33" s="53" t="s">
        <v>54</v>
      </c>
      <c r="D33" s="83">
        <f t="shared" si="9"/>
        <v>-0.99646373244862751</v>
      </c>
      <c r="E33" s="83">
        <f t="shared" si="9"/>
        <v>0.84448974807187072</v>
      </c>
      <c r="F33" s="83">
        <f t="shared" si="9"/>
        <v>3.1656804416950615</v>
      </c>
      <c r="G33" s="83">
        <f t="shared" si="9"/>
        <v>8.1210729628854867</v>
      </c>
      <c r="H33" s="83">
        <f t="shared" si="9"/>
        <v>-2.2315373819056812</v>
      </c>
      <c r="I33" s="83">
        <f t="shared" si="9"/>
        <v>-4.4052530957771143</v>
      </c>
      <c r="J33" s="83">
        <f t="shared" si="9"/>
        <v>2.7246215178561344</v>
      </c>
      <c r="K33" s="83">
        <f t="shared" si="9"/>
        <v>15.114894044380542</v>
      </c>
      <c r="L33" s="83">
        <f t="shared" si="9"/>
        <v>11.887780230721685</v>
      </c>
      <c r="M33" s="83">
        <f t="shared" si="9"/>
        <v>-9.141964619314205</v>
      </c>
      <c r="N33" s="83">
        <f t="shared" si="9"/>
        <v>9.5768448840620515</v>
      </c>
      <c r="O33" s="83">
        <f t="shared" si="9"/>
        <v>6.1273974909709779</v>
      </c>
      <c r="P33" s="83">
        <f t="shared" si="9"/>
        <v>6.0162700259960991</v>
      </c>
      <c r="Q33" s="83">
        <f t="shared" si="9"/>
        <v>33.060283655672485</v>
      </c>
      <c r="R33" s="83">
        <f t="shared" si="9"/>
        <v>-2.7669740929340469</v>
      </c>
      <c r="S33" s="83">
        <f t="shared" si="9"/>
        <v>1.6482322881320461</v>
      </c>
      <c r="T33" s="64" t="s">
        <v>32</v>
      </c>
    </row>
    <row r="34" spans="1:20" s="8" customFormat="1" ht="18.600000000000001" customHeight="1" x14ac:dyDescent="0.2">
      <c r="A34" s="60" t="s">
        <v>33</v>
      </c>
      <c r="B34" s="53" t="s">
        <v>54</v>
      </c>
      <c r="C34" s="53" t="s">
        <v>54</v>
      </c>
      <c r="D34" s="83">
        <f t="shared" si="9"/>
        <v>1.2534470747396305</v>
      </c>
      <c r="E34" s="83">
        <f t="shared" si="9"/>
        <v>2.5750462294458853</v>
      </c>
      <c r="F34" s="83">
        <f t="shared" si="9"/>
        <v>1.3021431706453896</v>
      </c>
      <c r="G34" s="83">
        <f t="shared" si="9"/>
        <v>5.7803747130917609</v>
      </c>
      <c r="H34" s="83">
        <f t="shared" si="9"/>
        <v>1.0919162091051062</v>
      </c>
      <c r="I34" s="83">
        <f t="shared" si="9"/>
        <v>-3.7579472512638024</v>
      </c>
      <c r="J34" s="83">
        <f>((J8-I8)/I8)*100</f>
        <v>2.8591078321838213</v>
      </c>
      <c r="K34" s="83">
        <f t="shared" si="9"/>
        <v>-25.197603756078252</v>
      </c>
      <c r="L34" s="83">
        <f t="shared" si="9"/>
        <v>44.057944656188205</v>
      </c>
      <c r="M34" s="83">
        <f t="shared" si="9"/>
        <v>-8.1782506773272843</v>
      </c>
      <c r="N34" s="83">
        <f t="shared" si="9"/>
        <v>16.618831516115769</v>
      </c>
      <c r="O34" s="83">
        <f t="shared" si="9"/>
        <v>10.61658591963373</v>
      </c>
      <c r="P34" s="83">
        <f t="shared" si="9"/>
        <v>-2.5325881073500254</v>
      </c>
      <c r="Q34" s="83">
        <f t="shared" si="9"/>
        <v>44.898321498249835</v>
      </c>
      <c r="R34" s="83">
        <f t="shared" si="9"/>
        <v>-0.45673039800287507</v>
      </c>
      <c r="S34" s="83">
        <f t="shared" si="9"/>
        <v>2.1227813724383164</v>
      </c>
      <c r="T34" s="64" t="s">
        <v>34</v>
      </c>
    </row>
    <row r="35" spans="1:20" s="8" customFormat="1" ht="18.600000000000001" customHeight="1" x14ac:dyDescent="0.2">
      <c r="A35" s="60" t="s">
        <v>35</v>
      </c>
      <c r="B35" s="53" t="s">
        <v>54</v>
      </c>
      <c r="C35" s="53" t="s">
        <v>54</v>
      </c>
      <c r="D35" s="83">
        <f t="shared" si="9"/>
        <v>1.4910356647933358</v>
      </c>
      <c r="E35" s="83">
        <f t="shared" si="9"/>
        <v>3.2872373800764376</v>
      </c>
      <c r="F35" s="83">
        <f t="shared" si="9"/>
        <v>0.42848473320973673</v>
      </c>
      <c r="G35" s="83">
        <f t="shared" si="9"/>
        <v>6.4747373890118141</v>
      </c>
      <c r="H35" s="83">
        <f t="shared" si="9"/>
        <v>0.65004823647512144</v>
      </c>
      <c r="I35" s="83">
        <f t="shared" si="9"/>
        <v>-2.1945419368503907</v>
      </c>
      <c r="J35" s="83">
        <f t="shared" si="9"/>
        <v>3.5640909813026083</v>
      </c>
      <c r="K35" s="83">
        <f t="shared" si="9"/>
        <v>-22.568007535765545</v>
      </c>
      <c r="L35" s="83">
        <f t="shared" si="9"/>
        <v>34.917287487421646</v>
      </c>
      <c r="M35" s="83">
        <f t="shared" si="9"/>
        <v>0.11714883195901868</v>
      </c>
      <c r="N35" s="83">
        <f t="shared" si="9"/>
        <v>3.754548948356109</v>
      </c>
      <c r="O35" s="83">
        <f t="shared" si="9"/>
        <v>15.86962534025462</v>
      </c>
      <c r="P35" s="83">
        <f t="shared" si="9"/>
        <v>4.0807468887887612</v>
      </c>
      <c r="Q35" s="83">
        <f t="shared" si="9"/>
        <v>28.326807261938004</v>
      </c>
      <c r="R35" s="83">
        <f t="shared" si="9"/>
        <v>2.15129008434999</v>
      </c>
      <c r="S35" s="83">
        <f t="shared" si="9"/>
        <v>3.2789864083083584</v>
      </c>
      <c r="T35" s="64" t="s">
        <v>36</v>
      </c>
    </row>
    <row r="36" spans="1:20" s="8" customFormat="1" ht="18.600000000000001" customHeight="1" x14ac:dyDescent="0.2">
      <c r="A36" s="60" t="s">
        <v>37</v>
      </c>
      <c r="B36" s="53" t="s">
        <v>54</v>
      </c>
      <c r="C36" s="53" t="s">
        <v>54</v>
      </c>
      <c r="D36" s="83">
        <f t="shared" si="9"/>
        <v>1.7630949467720081</v>
      </c>
      <c r="E36" s="83">
        <f t="shared" si="9"/>
        <v>4.235186260242938</v>
      </c>
      <c r="F36" s="83">
        <f t="shared" si="9"/>
        <v>1.8221763985216581</v>
      </c>
      <c r="G36" s="83">
        <f t="shared" si="9"/>
        <v>6.2274451902501031</v>
      </c>
      <c r="H36" s="83">
        <f t="shared" si="9"/>
        <v>-0.99163027091580902</v>
      </c>
      <c r="I36" s="83">
        <f t="shared" si="9"/>
        <v>-1.8405134094748383</v>
      </c>
      <c r="J36" s="83">
        <f t="shared" si="9"/>
        <v>7.0727489140813988</v>
      </c>
      <c r="K36" s="83">
        <f t="shared" si="9"/>
        <v>3.7324364236598191</v>
      </c>
      <c r="L36" s="83">
        <f t="shared" si="9"/>
        <v>-1.4652563065850421</v>
      </c>
      <c r="M36" s="83">
        <f t="shared" si="9"/>
        <v>-1.0345494817371914</v>
      </c>
      <c r="N36" s="83">
        <f t="shared" si="9"/>
        <v>-2.1385160821052014</v>
      </c>
      <c r="O36" s="83">
        <f t="shared" si="9"/>
        <v>18.100282150296589</v>
      </c>
      <c r="P36" s="83">
        <f t="shared" si="9"/>
        <v>2.2674414860024603</v>
      </c>
      <c r="Q36" s="83">
        <f t="shared" si="9"/>
        <v>39.651331755776141</v>
      </c>
      <c r="R36" s="83">
        <f t="shared" si="9"/>
        <v>-5.2119583122977753</v>
      </c>
      <c r="S36" s="83">
        <f t="shared" si="9"/>
        <v>1.8917588319981533</v>
      </c>
      <c r="T36" s="64" t="s">
        <v>38</v>
      </c>
    </row>
    <row r="37" spans="1:20" s="8" customFormat="1" ht="18.600000000000001" customHeight="1" x14ac:dyDescent="0.2">
      <c r="A37" s="60" t="s">
        <v>39</v>
      </c>
      <c r="B37" s="53" t="s">
        <v>54</v>
      </c>
      <c r="C37" s="53" t="s">
        <v>54</v>
      </c>
      <c r="D37" s="83">
        <f t="shared" si="9"/>
        <v>1.5903863748899818</v>
      </c>
      <c r="E37" s="83">
        <f t="shared" si="9"/>
        <v>2.8154627581091876</v>
      </c>
      <c r="F37" s="83">
        <f t="shared" si="9"/>
        <v>2.5148063214651133</v>
      </c>
      <c r="G37" s="83">
        <f t="shared" si="9"/>
        <v>5.8714405633898421</v>
      </c>
      <c r="H37" s="83">
        <f t="shared" si="9"/>
        <v>-2.0422996083075358</v>
      </c>
      <c r="I37" s="83">
        <f t="shared" si="9"/>
        <v>-0.2226905739465968</v>
      </c>
      <c r="J37" s="83">
        <f t="shared" si="9"/>
        <v>10.923517517142656</v>
      </c>
      <c r="K37" s="83">
        <f t="shared" si="9"/>
        <v>10.167505815233211</v>
      </c>
      <c r="L37" s="83">
        <f t="shared" si="9"/>
        <v>-10.585677954876347</v>
      </c>
      <c r="M37" s="83">
        <f t="shared" si="9"/>
        <v>-2.9334921430515091</v>
      </c>
      <c r="N37" s="83">
        <f t="shared" si="9"/>
        <v>3.1282400834594744</v>
      </c>
      <c r="O37" s="83">
        <f t="shared" si="9"/>
        <v>11.937166826448532</v>
      </c>
      <c r="P37" s="83">
        <f t="shared" si="9"/>
        <v>11.31210941757438</v>
      </c>
      <c r="Q37" s="83">
        <f t="shared" si="9"/>
        <v>28.09277659375433</v>
      </c>
      <c r="R37" s="83">
        <f t="shared" si="9"/>
        <v>-2.4922537075106002</v>
      </c>
      <c r="S37" s="83">
        <f t="shared" si="9"/>
        <v>6.4583810889650097</v>
      </c>
      <c r="T37" s="64" t="s">
        <v>40</v>
      </c>
    </row>
    <row r="38" spans="1:20" s="8" customFormat="1" ht="18.600000000000001" customHeight="1" x14ac:dyDescent="0.2">
      <c r="A38" s="60" t="s">
        <v>41</v>
      </c>
      <c r="B38" s="53" t="s">
        <v>54</v>
      </c>
      <c r="C38" s="83">
        <f t="shared" ref="C38:N43" si="10">((C12-B12)/B12)*100</f>
        <v>-2.9233421287641801</v>
      </c>
      <c r="D38" s="83">
        <f t="shared" si="10"/>
        <v>4.2864951156457103</v>
      </c>
      <c r="E38" s="83">
        <f t="shared" si="10"/>
        <v>1.5152026538892565</v>
      </c>
      <c r="F38" s="83">
        <f t="shared" si="10"/>
        <v>1.3673124421902023</v>
      </c>
      <c r="G38" s="83">
        <f t="shared" si="10"/>
        <v>7.9258125699760189</v>
      </c>
      <c r="H38" s="83">
        <f t="shared" si="10"/>
        <v>-3.0004468874351358</v>
      </c>
      <c r="I38" s="83">
        <f t="shared" si="10"/>
        <v>-3.7115601492089172</v>
      </c>
      <c r="J38" s="83">
        <f t="shared" si="10"/>
        <v>7.4736792703816084</v>
      </c>
      <c r="K38" s="83">
        <f t="shared" si="10"/>
        <v>16.263405967918271</v>
      </c>
      <c r="L38" s="83">
        <f t="shared" si="10"/>
        <v>-2.5398878969908552</v>
      </c>
      <c r="M38" s="83">
        <f t="shared" si="10"/>
        <v>-8.2160017202338</v>
      </c>
      <c r="N38" s="83">
        <f t="shared" si="10"/>
        <v>3.9197878562453772</v>
      </c>
      <c r="O38" s="83">
        <f t="shared" si="9"/>
        <v>6.8386700813248531</v>
      </c>
      <c r="P38" s="83">
        <f t="shared" si="9"/>
        <v>57.483496713533533</v>
      </c>
      <c r="Q38" s="83">
        <f t="shared" si="9"/>
        <v>-2.548206338401183</v>
      </c>
      <c r="R38" s="83">
        <f t="shared" si="9"/>
        <v>-2.9190687619054878</v>
      </c>
      <c r="S38" s="83">
        <f t="shared" si="9"/>
        <v>-1.6947067512861389</v>
      </c>
      <c r="T38" s="64" t="s">
        <v>42</v>
      </c>
    </row>
    <row r="39" spans="1:20" s="8" customFormat="1" ht="18.600000000000001" customHeight="1" x14ac:dyDescent="0.2">
      <c r="A39" s="60" t="s">
        <v>43</v>
      </c>
      <c r="B39" s="53" t="s">
        <v>54</v>
      </c>
      <c r="C39" s="83">
        <f t="shared" si="10"/>
        <v>-0.25014399388213365</v>
      </c>
      <c r="D39" s="83">
        <f t="shared" si="10"/>
        <v>4.9048646815708459</v>
      </c>
      <c r="E39" s="83">
        <f t="shared" si="10"/>
        <v>3.2413612810362271</v>
      </c>
      <c r="F39" s="83">
        <f t="shared" si="10"/>
        <v>-1.8247829671470899</v>
      </c>
      <c r="G39" s="83">
        <f t="shared" si="10"/>
        <v>7.9215963891840238</v>
      </c>
      <c r="H39" s="83">
        <f t="shared" si="10"/>
        <v>-0.29670135293200073</v>
      </c>
      <c r="I39" s="83">
        <f t="shared" si="10"/>
        <v>-0.7796534157998396</v>
      </c>
      <c r="J39" s="83">
        <f t="shared" si="10"/>
        <v>3.8699746274312941</v>
      </c>
      <c r="K39" s="83">
        <f t="shared" si="10"/>
        <v>14.624203629405558</v>
      </c>
      <c r="L39" s="83">
        <f t="shared" si="10"/>
        <v>2.4489590539061417</v>
      </c>
      <c r="M39" s="83">
        <f t="shared" si="10"/>
        <v>-15.87296727772862</v>
      </c>
      <c r="N39" s="83">
        <f t="shared" si="10"/>
        <v>13.936904678520145</v>
      </c>
      <c r="O39" s="83">
        <f t="shared" si="9"/>
        <v>1.8402820101541491</v>
      </c>
      <c r="P39" s="83">
        <f t="shared" si="9"/>
        <v>37.755024585420472</v>
      </c>
      <c r="Q39" s="83">
        <f t="shared" si="9"/>
        <v>9.5004398910410774</v>
      </c>
      <c r="R39" s="83">
        <f t="shared" si="9"/>
        <v>-0.84594281132741611</v>
      </c>
      <c r="S39" s="83">
        <f>((S13-R13)/R13)*100</f>
        <v>-0.58645378609570731</v>
      </c>
      <c r="T39" s="64" t="s">
        <v>44</v>
      </c>
    </row>
    <row r="40" spans="1:20" s="8" customFormat="1" ht="18.600000000000001" customHeight="1" x14ac:dyDescent="0.2">
      <c r="A40" s="60" t="s">
        <v>45</v>
      </c>
      <c r="B40" s="53" t="s">
        <v>54</v>
      </c>
      <c r="C40" s="83">
        <f t="shared" si="10"/>
        <v>2.8815755478778136</v>
      </c>
      <c r="D40" s="83">
        <f t="shared" si="10"/>
        <v>2.9936492266449477</v>
      </c>
      <c r="E40" s="83">
        <f t="shared" si="10"/>
        <v>3.5273378236967905</v>
      </c>
      <c r="F40" s="83">
        <f t="shared" si="10"/>
        <v>-2.5194199753618141</v>
      </c>
      <c r="G40" s="83">
        <f t="shared" si="10"/>
        <v>9.815375104928945</v>
      </c>
      <c r="H40" s="83">
        <f t="shared" si="10"/>
        <v>-2.6463114063393616</v>
      </c>
      <c r="I40" s="83">
        <f t="shared" si="10"/>
        <v>-2.2478626527767842</v>
      </c>
      <c r="J40" s="83">
        <f t="shared" si="10"/>
        <v>7.4804352421322369</v>
      </c>
      <c r="K40" s="83">
        <f t="shared" si="10"/>
        <v>10.618733303569433</v>
      </c>
      <c r="L40" s="83">
        <f t="shared" si="10"/>
        <v>-6.5685880099628138</v>
      </c>
      <c r="M40" s="83">
        <f t="shared" si="10"/>
        <v>-20.737680017064307</v>
      </c>
      <c r="N40" s="83">
        <f t="shared" si="10"/>
        <v>47.020741747440375</v>
      </c>
      <c r="O40" s="83">
        <f t="shared" si="9"/>
        <v>5.3611763764836828</v>
      </c>
      <c r="P40" s="83">
        <f t="shared" si="9"/>
        <v>30.278832109739962</v>
      </c>
      <c r="Q40" s="83">
        <f t="shared" si="9"/>
        <v>5.0834041410038724</v>
      </c>
      <c r="R40" s="83">
        <f t="shared" si="9"/>
        <v>5.7563175347444151</v>
      </c>
      <c r="S40" s="83"/>
      <c r="T40" s="64" t="s">
        <v>46</v>
      </c>
    </row>
    <row r="41" spans="1:20" s="8" customFormat="1" ht="18.600000000000001" customHeight="1" x14ac:dyDescent="0.2">
      <c r="A41" s="60" t="s">
        <v>47</v>
      </c>
      <c r="B41" s="53" t="s">
        <v>54</v>
      </c>
      <c r="C41" s="52">
        <f t="shared" si="10"/>
        <v>0.48240653422240559</v>
      </c>
      <c r="D41" s="52">
        <f t="shared" si="10"/>
        <v>2.5720290949491371</v>
      </c>
      <c r="E41" s="52">
        <f t="shared" si="10"/>
        <v>3.8482491904463312</v>
      </c>
      <c r="F41" s="52">
        <f t="shared" si="10"/>
        <v>0.42687878668123758</v>
      </c>
      <c r="G41" s="83">
        <f t="shared" si="10"/>
        <v>6.8673868526127109</v>
      </c>
      <c r="H41" s="83">
        <f t="shared" si="10"/>
        <v>-2.052770639178807E-2</v>
      </c>
      <c r="I41" s="83">
        <f t="shared" si="10"/>
        <v>-1.4194728724156729</v>
      </c>
      <c r="J41" s="83">
        <f t="shared" si="10"/>
        <v>-7.2028021245372802</v>
      </c>
      <c r="K41" s="83">
        <f t="shared" si="10"/>
        <v>21.428095637478727</v>
      </c>
      <c r="L41" s="83">
        <f t="shared" si="10"/>
        <v>-11.782775015773604</v>
      </c>
      <c r="M41" s="83">
        <f t="shared" si="10"/>
        <v>-31.69003850765877</v>
      </c>
      <c r="N41" s="83">
        <f t="shared" si="10"/>
        <v>87.544267066108787</v>
      </c>
      <c r="O41" s="83">
        <f t="shared" si="9"/>
        <v>2.3252104834030973</v>
      </c>
      <c r="P41" s="83">
        <f t="shared" si="9"/>
        <v>34.502070878151372</v>
      </c>
      <c r="Q41" s="83">
        <f t="shared" si="9"/>
        <v>5.9150945775775456</v>
      </c>
      <c r="R41" s="83">
        <f t="shared" si="9"/>
        <v>5.9826118001916422</v>
      </c>
      <c r="S41" s="83"/>
      <c r="T41" s="64" t="s">
        <v>48</v>
      </c>
    </row>
    <row r="42" spans="1:20" s="8" customFormat="1" ht="18.600000000000001" customHeight="1" x14ac:dyDescent="0.2">
      <c r="A42" s="60" t="s">
        <v>49</v>
      </c>
      <c r="B42" s="53" t="s">
        <v>54</v>
      </c>
      <c r="C42" s="52">
        <f t="shared" si="10"/>
        <v>-2.8849372220568013</v>
      </c>
      <c r="D42" s="52">
        <f t="shared" si="10"/>
        <v>0.13969102841936504</v>
      </c>
      <c r="E42" s="52">
        <f t="shared" si="10"/>
        <v>6.9964123859616816</v>
      </c>
      <c r="F42" s="52">
        <f t="shared" si="10"/>
        <v>-0.65406839810805895</v>
      </c>
      <c r="G42" s="83">
        <f t="shared" si="10"/>
        <v>5.4674283583904533</v>
      </c>
      <c r="H42" s="83">
        <f t="shared" si="10"/>
        <v>0.48313951316525672</v>
      </c>
      <c r="I42" s="83">
        <f t="shared" si="10"/>
        <v>-2.8129125193609403</v>
      </c>
      <c r="J42" s="83">
        <f t="shared" si="10"/>
        <v>10.765136014850418</v>
      </c>
      <c r="K42" s="83">
        <f t="shared" si="10"/>
        <v>15.296456689975644</v>
      </c>
      <c r="L42" s="83">
        <f t="shared" si="10"/>
        <v>-20.706270071937222</v>
      </c>
      <c r="M42" s="83">
        <f t="shared" si="10"/>
        <v>-13.023809283092689</v>
      </c>
      <c r="N42" s="83">
        <f t="shared" si="10"/>
        <v>64.837251505863165</v>
      </c>
      <c r="O42" s="83">
        <f t="shared" si="9"/>
        <v>-6.8639078788926309</v>
      </c>
      <c r="P42" s="83">
        <f t="shared" si="9"/>
        <v>42.965666437240401</v>
      </c>
      <c r="Q42" s="83">
        <f t="shared" si="9"/>
        <v>-2.9534496302070865</v>
      </c>
      <c r="R42" s="83">
        <f t="shared" si="9"/>
        <v>2.3461589966847693</v>
      </c>
      <c r="S42" s="83"/>
      <c r="T42" s="64" t="s">
        <v>50</v>
      </c>
    </row>
    <row r="43" spans="1:20" s="8" customFormat="1" ht="18.600000000000001" customHeight="1" x14ac:dyDescent="0.2">
      <c r="A43" s="74" t="s">
        <v>51</v>
      </c>
      <c r="B43" s="81" t="s">
        <v>54</v>
      </c>
      <c r="C43" s="85">
        <f t="shared" si="10"/>
        <v>-2.6772587908506114</v>
      </c>
      <c r="D43" s="85">
        <f t="shared" si="10"/>
        <v>3.0179686866172561</v>
      </c>
      <c r="E43" s="85">
        <f t="shared" si="10"/>
        <v>1.431170496448289</v>
      </c>
      <c r="F43" s="85">
        <f t="shared" si="10"/>
        <v>3.2722694829496248</v>
      </c>
      <c r="G43" s="76">
        <f t="shared" si="10"/>
        <v>1.4936412846341289</v>
      </c>
      <c r="H43" s="76">
        <f t="shared" si="10"/>
        <v>1.904847921131201</v>
      </c>
      <c r="I43" s="76">
        <f t="shared" si="10"/>
        <v>-3.7056968379651409</v>
      </c>
      <c r="J43" s="76">
        <f t="shared" si="10"/>
        <v>13.592454738412641</v>
      </c>
      <c r="K43" s="76">
        <f t="shared" si="10"/>
        <v>12.53129309896082</v>
      </c>
      <c r="L43" s="76">
        <f>((L17-K17)/K17)*100</f>
        <v>-18.201752030447587</v>
      </c>
      <c r="M43" s="76">
        <f>((M17-L17)/L17)*100</f>
        <v>22.604907448422846</v>
      </c>
      <c r="N43" s="76">
        <f>((N17-M17)/M17)*100</f>
        <v>13.716088096881249</v>
      </c>
      <c r="O43" s="76">
        <f t="shared" si="9"/>
        <v>-1.1416672443629916</v>
      </c>
      <c r="P43" s="76">
        <f t="shared" si="9"/>
        <v>31.233987724742285</v>
      </c>
      <c r="Q43" s="76">
        <f t="shared" si="9"/>
        <v>-4.4528075907030642</v>
      </c>
      <c r="R43" s="76">
        <f t="shared" si="9"/>
        <v>-0.46900468743235069</v>
      </c>
      <c r="S43" s="76"/>
      <c r="T43" s="69" t="s">
        <v>52</v>
      </c>
    </row>
    <row r="44" spans="1:20" s="8" customFormat="1" ht="14.25" x14ac:dyDescent="0.2">
      <c r="A44" s="9"/>
      <c r="B44" s="9"/>
      <c r="T44" s="86"/>
    </row>
    <row r="45" spans="1:20" s="8" customFormat="1" ht="14.25" x14ac:dyDescent="0.2">
      <c r="A45" s="125" t="s">
        <v>61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</row>
    <row r="46" spans="1:20" s="8" customFormat="1" ht="14.25" x14ac:dyDescent="0.2">
      <c r="A46" s="9"/>
      <c r="B46" s="9"/>
    </row>
    <row r="47" spans="1:20" s="8" customFormat="1" ht="18.600000000000001" customHeight="1" x14ac:dyDescent="0.2">
      <c r="A47" s="57" t="s">
        <v>26</v>
      </c>
      <c r="B47" s="82">
        <v>2009</v>
      </c>
      <c r="C47" s="82">
        <v>2010</v>
      </c>
      <c r="D47" s="82">
        <v>2011</v>
      </c>
      <c r="E47" s="82">
        <v>2012</v>
      </c>
      <c r="F47" s="82">
        <v>2013</v>
      </c>
      <c r="G47" s="82">
        <v>2014</v>
      </c>
      <c r="H47" s="82">
        <v>2015</v>
      </c>
      <c r="I47" s="82">
        <v>2016</v>
      </c>
      <c r="J47" s="82">
        <v>2017</v>
      </c>
      <c r="K47" s="82">
        <v>2018</v>
      </c>
      <c r="L47" s="82">
        <v>2019</v>
      </c>
      <c r="M47" s="82">
        <v>2020</v>
      </c>
      <c r="N47" s="82">
        <v>2021</v>
      </c>
      <c r="O47" s="82">
        <v>2022</v>
      </c>
      <c r="P47" s="82">
        <v>2023</v>
      </c>
      <c r="Q47" s="82">
        <v>2024</v>
      </c>
      <c r="R47" s="82">
        <v>2025</v>
      </c>
      <c r="S47" s="82">
        <v>2026</v>
      </c>
      <c r="T47" s="59" t="s">
        <v>27</v>
      </c>
    </row>
    <row r="48" spans="1:20" s="8" customFormat="1" ht="18.600000000000001" customHeight="1" x14ac:dyDescent="0.2">
      <c r="A48" s="60" t="s">
        <v>28</v>
      </c>
      <c r="B48" s="51" t="s">
        <v>54</v>
      </c>
      <c r="C48" s="51" t="s">
        <v>54</v>
      </c>
      <c r="D48" s="63">
        <f t="shared" ref="D48:S59" si="11">D6-C6</f>
        <v>-48553488.280677319</v>
      </c>
      <c r="E48" s="63">
        <f t="shared" si="11"/>
        <v>18261087.244311333</v>
      </c>
      <c r="F48" s="63">
        <f t="shared" si="11"/>
        <v>13098357.527884483</v>
      </c>
      <c r="G48" s="63">
        <f t="shared" si="11"/>
        <v>140748455.33954859</v>
      </c>
      <c r="H48" s="63">
        <f t="shared" si="11"/>
        <v>-23131481.536754131</v>
      </c>
      <c r="I48" s="63">
        <f t="shared" si="11"/>
        <v>-49186441.898532391</v>
      </c>
      <c r="J48" s="63">
        <f t="shared" si="11"/>
        <v>9919638.1475262642</v>
      </c>
      <c r="K48" s="63">
        <f t="shared" si="11"/>
        <v>285605558.09728289</v>
      </c>
      <c r="L48" s="63">
        <f t="shared" si="11"/>
        <v>496318378.40473175</v>
      </c>
      <c r="M48" s="63">
        <f t="shared" si="11"/>
        <v>-615797342.23159838</v>
      </c>
      <c r="N48" s="63">
        <f t="shared" si="11"/>
        <v>503363963.23618031</v>
      </c>
      <c r="O48" s="63">
        <f t="shared" si="11"/>
        <v>368280156.8091464</v>
      </c>
      <c r="P48" s="63">
        <f>P6-O6</f>
        <v>-1265619.5534067154</v>
      </c>
      <c r="Q48" s="63">
        <f>Q6-P6</f>
        <v>807416875.47676182</v>
      </c>
      <c r="R48" s="63">
        <f>R6-Q6</f>
        <v>244651601.13647461</v>
      </c>
      <c r="S48" s="63">
        <f>S6-R6</f>
        <v>-10988265.917160034</v>
      </c>
      <c r="T48" s="64" t="s">
        <v>30</v>
      </c>
    </row>
    <row r="49" spans="1:20" s="8" customFormat="1" ht="18.600000000000001" customHeight="1" x14ac:dyDescent="0.2">
      <c r="A49" s="60" t="s">
        <v>31</v>
      </c>
      <c r="B49" s="51" t="s">
        <v>54</v>
      </c>
      <c r="C49" s="51" t="s">
        <v>54</v>
      </c>
      <c r="D49" s="63">
        <f t="shared" si="11"/>
        <v>-21435575.230879784</v>
      </c>
      <c r="E49" s="63">
        <f t="shared" si="11"/>
        <v>17985343.417082787</v>
      </c>
      <c r="F49" s="63">
        <f t="shared" si="11"/>
        <v>67989774.226438999</v>
      </c>
      <c r="G49" s="63">
        <f t="shared" si="11"/>
        <v>179938951.4048295</v>
      </c>
      <c r="H49" s="63">
        <f t="shared" si="11"/>
        <v>-53459671.548686028</v>
      </c>
      <c r="I49" s="63">
        <f t="shared" si="11"/>
        <v>-103179108.45482111</v>
      </c>
      <c r="J49" s="63">
        <f t="shared" si="11"/>
        <v>61004393.775452137</v>
      </c>
      <c r="K49" s="63">
        <f t="shared" si="11"/>
        <v>347643881.69083834</v>
      </c>
      <c r="L49" s="63">
        <f t="shared" si="11"/>
        <v>314747123.07425547</v>
      </c>
      <c r="M49" s="63">
        <f t="shared" si="11"/>
        <v>-270821535.11462831</v>
      </c>
      <c r="N49" s="63">
        <f t="shared" si="11"/>
        <v>257768268.56875229</v>
      </c>
      <c r="O49" s="63">
        <f t="shared" si="11"/>
        <v>180718181.14500523</v>
      </c>
      <c r="P49" s="63">
        <f t="shared" si="11"/>
        <v>188313140.95162344</v>
      </c>
      <c r="Q49" s="63">
        <f t="shared" si="11"/>
        <v>1097065108.3638482</v>
      </c>
      <c r="R49" s="63">
        <f t="shared" si="11"/>
        <v>-122174160.93729925</v>
      </c>
      <c r="S49" s="63">
        <f t="shared" si="11"/>
        <v>70763041.457951069</v>
      </c>
      <c r="T49" s="64" t="s">
        <v>32</v>
      </c>
    </row>
    <row r="50" spans="1:20" s="8" customFormat="1" ht="18.600000000000001" customHeight="1" x14ac:dyDescent="0.2">
      <c r="A50" s="60" t="s">
        <v>33</v>
      </c>
      <c r="B50" s="51" t="s">
        <v>54</v>
      </c>
      <c r="C50" s="51" t="s">
        <v>54</v>
      </c>
      <c r="D50" s="63">
        <f t="shared" si="11"/>
        <v>25869425.977487564</v>
      </c>
      <c r="E50" s="63">
        <f t="shared" si="11"/>
        <v>53811566.954882383</v>
      </c>
      <c r="F50" s="63">
        <f t="shared" si="11"/>
        <v>27912007.119283676</v>
      </c>
      <c r="G50" s="63">
        <f t="shared" si="11"/>
        <v>125518273.13750219</v>
      </c>
      <c r="H50" s="63">
        <f t="shared" si="11"/>
        <v>25081030.555223942</v>
      </c>
      <c r="I50" s="63">
        <f t="shared" si="11"/>
        <v>-87261600.200396061</v>
      </c>
      <c r="J50" s="63">
        <f t="shared" si="11"/>
        <v>63895151.723138809</v>
      </c>
      <c r="K50" s="63">
        <f t="shared" si="11"/>
        <v>-579214420.42845011</v>
      </c>
      <c r="L50" s="63">
        <f t="shared" si="11"/>
        <v>757564939.42506027</v>
      </c>
      <c r="M50" s="63">
        <f t="shared" si="11"/>
        <v>-202578460.54735613</v>
      </c>
      <c r="N50" s="63">
        <f t="shared" si="11"/>
        <v>377988768.51276731</v>
      </c>
      <c r="O50" s="63">
        <f t="shared" si="11"/>
        <v>281599562.02948809</v>
      </c>
      <c r="P50" s="63">
        <f t="shared" si="11"/>
        <v>-74307373.287937164</v>
      </c>
      <c r="Q50" s="63">
        <f t="shared" si="11"/>
        <v>1283975940.8298459</v>
      </c>
      <c r="R50" s="63">
        <f t="shared" si="11"/>
        <v>-18925617.242431164</v>
      </c>
      <c r="S50" s="63">
        <f t="shared" si="11"/>
        <v>87560312.867875576</v>
      </c>
      <c r="T50" s="64" t="s">
        <v>34</v>
      </c>
    </row>
    <row r="51" spans="1:20" s="8" customFormat="1" ht="18.600000000000001" customHeight="1" x14ac:dyDescent="0.2">
      <c r="A51" s="60" t="s">
        <v>35</v>
      </c>
      <c r="B51" s="51" t="s">
        <v>54</v>
      </c>
      <c r="C51" s="51" t="s">
        <v>54</v>
      </c>
      <c r="D51" s="63">
        <f t="shared" si="11"/>
        <v>31971945.402547359</v>
      </c>
      <c r="E51" s="63">
        <f t="shared" si="11"/>
        <v>71538492.143464088</v>
      </c>
      <c r="F51" s="63">
        <f t="shared" si="11"/>
        <v>9631429.0454754829</v>
      </c>
      <c r="G51" s="63">
        <f t="shared" si="11"/>
        <v>146161989.32740068</v>
      </c>
      <c r="H51" s="63">
        <f t="shared" si="11"/>
        <v>15624439.57898283</v>
      </c>
      <c r="I51" s="63">
        <f t="shared" si="11"/>
        <v>-53090490.320966721</v>
      </c>
      <c r="J51" s="63">
        <f t="shared" si="11"/>
        <v>84330509.669837952</v>
      </c>
      <c r="K51" s="63">
        <f t="shared" si="11"/>
        <v>-553016843.46000004</v>
      </c>
      <c r="L51" s="63">
        <f t="shared" si="11"/>
        <v>662530802</v>
      </c>
      <c r="M51" s="63">
        <f t="shared" si="11"/>
        <v>2998963.2187027931</v>
      </c>
      <c r="N51" s="63">
        <f t="shared" si="11"/>
        <v>96227548.162053108</v>
      </c>
      <c r="O51" s="63">
        <f t="shared" si="11"/>
        <v>422002933.75687695</v>
      </c>
      <c r="P51" s="63">
        <f t="shared" si="11"/>
        <v>125735541.72641468</v>
      </c>
      <c r="Q51" s="63">
        <f t="shared" si="11"/>
        <v>908419455.24835205</v>
      </c>
      <c r="R51" s="63">
        <f t="shared" si="11"/>
        <v>88532996.554293156</v>
      </c>
      <c r="S51" s="63">
        <f t="shared" si="11"/>
        <v>137844569.2783947</v>
      </c>
      <c r="T51" s="64" t="s">
        <v>36</v>
      </c>
    </row>
    <row r="52" spans="1:20" s="8" customFormat="1" ht="18.600000000000001" customHeight="1" x14ac:dyDescent="0.2">
      <c r="A52" s="60" t="s">
        <v>37</v>
      </c>
      <c r="B52" s="51" t="s">
        <v>54</v>
      </c>
      <c r="C52" s="51" t="s">
        <v>54</v>
      </c>
      <c r="D52" s="63">
        <f t="shared" si="11"/>
        <v>39061016.766255379</v>
      </c>
      <c r="E52" s="63">
        <f t="shared" si="11"/>
        <v>95484013.390241623</v>
      </c>
      <c r="F52" s="63">
        <f t="shared" si="11"/>
        <v>42821602.326506138</v>
      </c>
      <c r="G52" s="63">
        <f t="shared" si="11"/>
        <v>149013215.48986912</v>
      </c>
      <c r="H52" s="63">
        <f t="shared" si="11"/>
        <v>-25205852.168925762</v>
      </c>
      <c r="I52" s="63">
        <f t="shared" si="11"/>
        <v>-46319355.139230251</v>
      </c>
      <c r="J52" s="63">
        <f t="shared" si="11"/>
        <v>174720569.83953285</v>
      </c>
      <c r="K52" s="63">
        <f t="shared" si="11"/>
        <v>98725005.880000114</v>
      </c>
      <c r="L52" s="63">
        <f t="shared" si="11"/>
        <v>-40203413.357095718</v>
      </c>
      <c r="M52" s="63">
        <f t="shared" si="11"/>
        <v>-27969840.296692848</v>
      </c>
      <c r="N52" s="63">
        <f t="shared" si="11"/>
        <v>-57218286.210187912</v>
      </c>
      <c r="O52" s="63">
        <f t="shared" si="11"/>
        <v>473935746.86017132</v>
      </c>
      <c r="P52" s="63">
        <f t="shared" si="11"/>
        <v>70116647.937173843</v>
      </c>
      <c r="Q52" s="63">
        <f t="shared" si="11"/>
        <v>1253950019.6493492</v>
      </c>
      <c r="R52" s="63">
        <f t="shared" si="11"/>
        <v>-230180465.05094433</v>
      </c>
      <c r="S52" s="63">
        <f t="shared" si="11"/>
        <v>79193010.142586708</v>
      </c>
      <c r="T52" s="64" t="s">
        <v>38</v>
      </c>
    </row>
    <row r="53" spans="1:20" s="8" customFormat="1" ht="18.600000000000001" customHeight="1" x14ac:dyDescent="0.2">
      <c r="A53" s="60" t="s">
        <v>39</v>
      </c>
      <c r="B53" s="51" t="s">
        <v>54</v>
      </c>
      <c r="C53" s="51" t="s">
        <v>54</v>
      </c>
      <c r="D53" s="63">
        <f t="shared" si="11"/>
        <v>39363650.733263016</v>
      </c>
      <c r="E53" s="63">
        <f t="shared" si="11"/>
        <v>70793783.347854614</v>
      </c>
      <c r="F53" s="63">
        <f t="shared" si="11"/>
        <v>65014213.533377647</v>
      </c>
      <c r="G53" s="63">
        <f t="shared" si="11"/>
        <v>155609115.58085346</v>
      </c>
      <c r="H53" s="63">
        <f t="shared" si="11"/>
        <v>-57304488.713718414</v>
      </c>
      <c r="I53" s="63">
        <f t="shared" si="11"/>
        <v>-6120819.9405179024</v>
      </c>
      <c r="J53" s="63">
        <f t="shared" si="11"/>
        <v>299572585.27499914</v>
      </c>
      <c r="K53" s="63">
        <f t="shared" si="11"/>
        <v>309298362.30360699</v>
      </c>
      <c r="L53" s="63">
        <f t="shared" si="11"/>
        <v>-354760603.96004772</v>
      </c>
      <c r="M53" s="63">
        <v>-91137925.955248356</v>
      </c>
      <c r="N53" s="63">
        <f t="shared" si="11"/>
        <v>90989918.92360878</v>
      </c>
      <c r="O53" s="63">
        <f t="shared" si="11"/>
        <v>358073409.3085351</v>
      </c>
      <c r="P53" s="63">
        <f t="shared" si="11"/>
        <v>379829520.93343687</v>
      </c>
      <c r="Q53" s="63">
        <f t="shared" si="11"/>
        <v>1049982829.1990681</v>
      </c>
      <c r="R53" s="63">
        <f t="shared" si="11"/>
        <v>-119317576.00382423</v>
      </c>
      <c r="S53" s="63">
        <f t="shared" si="11"/>
        <v>301491420.22455978</v>
      </c>
      <c r="T53" s="64" t="s">
        <v>40</v>
      </c>
    </row>
    <row r="54" spans="1:20" s="8" customFormat="1" ht="18.600000000000001" customHeight="1" x14ac:dyDescent="0.2">
      <c r="A54" s="60" t="s">
        <v>41</v>
      </c>
      <c r="B54" s="51" t="s">
        <v>54</v>
      </c>
      <c r="C54" s="63">
        <f t="shared" ref="C54:N59" si="12">C12-B12</f>
        <v>-61434634.510888338</v>
      </c>
      <c r="D54" s="63">
        <f t="shared" si="12"/>
        <v>87448181.550692797</v>
      </c>
      <c r="E54" s="63">
        <f t="shared" si="12"/>
        <v>32236452.5451684</v>
      </c>
      <c r="F54" s="63">
        <f t="shared" si="12"/>
        <v>29530810.945884228</v>
      </c>
      <c r="G54" s="63">
        <f t="shared" si="12"/>
        <v>173519919.52146244</v>
      </c>
      <c r="H54" s="63">
        <f t="shared" si="12"/>
        <v>-70895196.452814579</v>
      </c>
      <c r="I54" s="63">
        <f t="shared" si="12"/>
        <v>-85066213.807290554</v>
      </c>
      <c r="J54" s="63">
        <f t="shared" si="12"/>
        <v>164933625.87466621</v>
      </c>
      <c r="K54" s="63">
        <f t="shared" si="12"/>
        <v>385734398.95770121</v>
      </c>
      <c r="L54" s="63">
        <f t="shared" si="12"/>
        <v>-70038116.320418835</v>
      </c>
      <c r="M54" s="65">
        <v>-192658373.45451641</v>
      </c>
      <c r="N54" s="63">
        <f t="shared" si="12"/>
        <v>96688840.179428101</v>
      </c>
      <c r="O54" s="63">
        <f t="shared" si="11"/>
        <v>175300716.68885517</v>
      </c>
      <c r="P54" s="63">
        <f t="shared" si="11"/>
        <v>1574286208.287055</v>
      </c>
      <c r="Q54" s="63">
        <f t="shared" si="11"/>
        <v>-109903153.30573845</v>
      </c>
      <c r="R54" s="63">
        <f t="shared" si="11"/>
        <v>-122690157.50379133</v>
      </c>
      <c r="S54" s="63">
        <f t="shared" si="11"/>
        <v>-69150271.847556114</v>
      </c>
      <c r="T54" s="64" t="s">
        <v>42</v>
      </c>
    </row>
    <row r="55" spans="1:20" s="8" customFormat="1" ht="18.600000000000001" customHeight="1" x14ac:dyDescent="0.2">
      <c r="A55" s="60" t="s">
        <v>43</v>
      </c>
      <c r="B55" s="51" t="s">
        <v>54</v>
      </c>
      <c r="C55" s="63">
        <f t="shared" si="12"/>
        <v>-4924964.8624703884</v>
      </c>
      <c r="D55" s="63">
        <f t="shared" si="12"/>
        <v>96327960.303369045</v>
      </c>
      <c r="E55" s="63">
        <f t="shared" si="12"/>
        <v>66780305.58827281</v>
      </c>
      <c r="F55" s="63">
        <f t="shared" si="12"/>
        <v>-38813776.682324886</v>
      </c>
      <c r="G55" s="63">
        <f t="shared" si="12"/>
        <v>165420475.67858148</v>
      </c>
      <c r="H55" s="63">
        <f t="shared" si="12"/>
        <v>-6686586.1098451614</v>
      </c>
      <c r="I55" s="63">
        <f t="shared" si="12"/>
        <v>-17518464.125065327</v>
      </c>
      <c r="J55" s="63">
        <f t="shared" si="12"/>
        <v>86278641.754880905</v>
      </c>
      <c r="K55" s="63">
        <f t="shared" si="12"/>
        <v>338654954</v>
      </c>
      <c r="L55" s="63">
        <f t="shared" si="12"/>
        <v>65004446.194171906</v>
      </c>
      <c r="M55" s="65">
        <v>-73041268.634871483</v>
      </c>
      <c r="N55" s="63">
        <f t="shared" si="12"/>
        <v>318838670.51911402</v>
      </c>
      <c r="O55" s="63">
        <f t="shared" si="11"/>
        <v>47968203.909892559</v>
      </c>
      <c r="P55" s="63">
        <f t="shared" si="11"/>
        <v>1002220835.8765163</v>
      </c>
      <c r="Q55" s="63">
        <f t="shared" si="11"/>
        <v>347408014.45615482</v>
      </c>
      <c r="R55" s="63">
        <f t="shared" si="11"/>
        <v>-33872947.314226627</v>
      </c>
      <c r="S55" s="63">
        <f t="shared" si="11"/>
        <v>-23283928.993100166</v>
      </c>
      <c r="T55" s="64" t="s">
        <v>44</v>
      </c>
    </row>
    <row r="56" spans="1:20" s="8" customFormat="1" ht="18.600000000000001" customHeight="1" x14ac:dyDescent="0.2">
      <c r="A56" s="60" t="s">
        <v>45</v>
      </c>
      <c r="B56" s="51" t="s">
        <v>54</v>
      </c>
      <c r="C56" s="63">
        <f t="shared" si="12"/>
        <v>60141606.727827072</v>
      </c>
      <c r="D56" s="63">
        <f t="shared" si="12"/>
        <v>64281134.69132638</v>
      </c>
      <c r="E56" s="63">
        <f t="shared" si="12"/>
        <v>78008176.167098522</v>
      </c>
      <c r="F56" s="63">
        <f t="shared" si="12"/>
        <v>-57683112.148826122</v>
      </c>
      <c r="G56" s="63">
        <f t="shared" si="12"/>
        <v>219065063.1886282</v>
      </c>
      <c r="H56" s="63">
        <f t="shared" si="12"/>
        <v>-64859010.392186165</v>
      </c>
      <c r="I56" s="63">
        <f t="shared" si="12"/>
        <v>-53635403.47922039</v>
      </c>
      <c r="J56" s="63">
        <f t="shared" si="12"/>
        <v>174475684.11517429</v>
      </c>
      <c r="K56" s="63">
        <f t="shared" si="12"/>
        <v>266201300</v>
      </c>
      <c r="L56" s="63">
        <f t="shared" si="12"/>
        <v>-182153769.49098063</v>
      </c>
      <c r="M56" s="65">
        <v>-478644496.98218203</v>
      </c>
      <c r="N56" s="63">
        <f t="shared" si="12"/>
        <v>965640133.86955929</v>
      </c>
      <c r="O56" s="63">
        <f t="shared" si="11"/>
        <v>161869317.86252213</v>
      </c>
      <c r="P56" s="63">
        <f>P14-O14</f>
        <v>963217073.71123886</v>
      </c>
      <c r="Q56" s="63">
        <f t="shared" si="11"/>
        <v>210675264.23232937</v>
      </c>
      <c r="R56" s="63">
        <f t="shared" si="11"/>
        <v>250690447.11576176</v>
      </c>
      <c r="S56" s="63"/>
      <c r="T56" s="64" t="s">
        <v>46</v>
      </c>
    </row>
    <row r="57" spans="1:20" s="8" customFormat="1" ht="18.600000000000001" customHeight="1" x14ac:dyDescent="0.2">
      <c r="A57" s="60" t="s">
        <v>47</v>
      </c>
      <c r="B57" s="51" t="s">
        <v>54</v>
      </c>
      <c r="C57" s="65">
        <f t="shared" si="12"/>
        <v>9859087.4878022671</v>
      </c>
      <c r="D57" s="65">
        <f t="shared" si="12"/>
        <v>52818911.091848373</v>
      </c>
      <c r="E57" s="65">
        <f t="shared" si="12"/>
        <v>81059832.15063262</v>
      </c>
      <c r="F57" s="65">
        <f t="shared" si="12"/>
        <v>9337836.5117745399</v>
      </c>
      <c r="G57" s="63">
        <f t="shared" si="12"/>
        <v>150863149.63316059</v>
      </c>
      <c r="H57" s="63">
        <f t="shared" si="12"/>
        <v>-481922.57990455627</v>
      </c>
      <c r="I57" s="63">
        <f t="shared" si="12"/>
        <v>-33317682.482735157</v>
      </c>
      <c r="J57" s="63">
        <f t="shared" si="12"/>
        <v>-166663427.10713243</v>
      </c>
      <c r="K57" s="63">
        <f t="shared" si="12"/>
        <v>460105328</v>
      </c>
      <c r="L57" s="63">
        <f t="shared" si="12"/>
        <v>-307213612.77489471</v>
      </c>
      <c r="M57" s="65">
        <v>-1283207123.3994484</v>
      </c>
      <c r="N57" s="63">
        <f t="shared" si="12"/>
        <v>1375491826.9756999</v>
      </c>
      <c r="O57" s="63">
        <f t="shared" si="11"/>
        <v>68516689.076198101</v>
      </c>
      <c r="P57" s="63">
        <f>P15-O15</f>
        <v>1040307922.2418041</v>
      </c>
      <c r="Q57" s="63">
        <f t="shared" si="11"/>
        <v>239887383.12817049</v>
      </c>
      <c r="R57" s="63">
        <f t="shared" si="11"/>
        <v>256977083.22877598</v>
      </c>
      <c r="S57" s="63"/>
      <c r="T57" s="64" t="s">
        <v>48</v>
      </c>
    </row>
    <row r="58" spans="1:20" s="8" customFormat="1" ht="18.600000000000001" customHeight="1" x14ac:dyDescent="0.2">
      <c r="A58" s="60" t="s">
        <v>49</v>
      </c>
      <c r="B58" s="51" t="s">
        <v>54</v>
      </c>
      <c r="C58" s="65">
        <f t="shared" si="12"/>
        <v>-63019469.356591225</v>
      </c>
      <c r="D58" s="65">
        <f t="shared" si="12"/>
        <v>2963421.8915112019</v>
      </c>
      <c r="E58" s="65">
        <f t="shared" si="12"/>
        <v>148630047.69693875</v>
      </c>
      <c r="F58" s="65">
        <f t="shared" si="12"/>
        <v>-14867008.833014965</v>
      </c>
      <c r="G58" s="63">
        <f t="shared" si="12"/>
        <v>123462088.94277382</v>
      </c>
      <c r="H58" s="63">
        <f t="shared" si="12"/>
        <v>11506452.096710205</v>
      </c>
      <c r="I58" s="63">
        <f t="shared" si="12"/>
        <v>-67315999.441576958</v>
      </c>
      <c r="J58" s="63">
        <f t="shared" si="12"/>
        <v>250374537.98308468</v>
      </c>
      <c r="K58" s="63">
        <f t="shared" si="12"/>
        <v>394062008</v>
      </c>
      <c r="L58" s="63">
        <f t="shared" si="12"/>
        <v>-615023286.28134632</v>
      </c>
      <c r="M58" s="65">
        <v>-561642813.66591215</v>
      </c>
      <c r="N58" s="63">
        <f t="shared" si="12"/>
        <v>1328169528.2561049</v>
      </c>
      <c r="O58" s="63">
        <f t="shared" si="11"/>
        <v>-231769202.43792343</v>
      </c>
      <c r="P58" s="63">
        <f>P16-O16</f>
        <v>1351213090.7621775</v>
      </c>
      <c r="Q58" s="63">
        <f t="shared" si="11"/>
        <v>-132789462.57742119</v>
      </c>
      <c r="R58" s="63">
        <f t="shared" si="11"/>
        <v>102369737.02514362</v>
      </c>
      <c r="S58" s="63"/>
      <c r="T58" s="64" t="s">
        <v>50</v>
      </c>
    </row>
    <row r="59" spans="1:20" s="8" customFormat="1" ht="18.600000000000001" customHeight="1" x14ac:dyDescent="0.2">
      <c r="A59" s="74" t="s">
        <v>51</v>
      </c>
      <c r="B59" s="81" t="s">
        <v>54</v>
      </c>
      <c r="C59" s="68">
        <f t="shared" si="12"/>
        <v>-58595727.273153543</v>
      </c>
      <c r="D59" s="68">
        <f t="shared" si="12"/>
        <v>64284261.329589128</v>
      </c>
      <c r="E59" s="68">
        <f t="shared" si="12"/>
        <v>31404673.703609467</v>
      </c>
      <c r="F59" s="68">
        <f t="shared" si="12"/>
        <v>72832196.889489174</v>
      </c>
      <c r="G59" s="87">
        <f t="shared" si="12"/>
        <v>34332416.945005894</v>
      </c>
      <c r="H59" s="87">
        <f t="shared" si="12"/>
        <v>44438276.946973324</v>
      </c>
      <c r="I59" s="87">
        <f t="shared" si="12"/>
        <v>-88097104.589802742</v>
      </c>
      <c r="J59" s="87">
        <f t="shared" si="12"/>
        <v>311164639.59956503</v>
      </c>
      <c r="K59" s="87">
        <f t="shared" si="12"/>
        <v>325864999</v>
      </c>
      <c r="L59" s="87">
        <f t="shared" si="12"/>
        <v>-532633319.22898006</v>
      </c>
      <c r="M59" s="87">
        <f t="shared" si="12"/>
        <v>541080486.58516216</v>
      </c>
      <c r="N59" s="87">
        <f t="shared" si="12"/>
        <v>402529077.87327671</v>
      </c>
      <c r="O59" s="87">
        <f t="shared" si="11"/>
        <v>-38100304.328880787</v>
      </c>
      <c r="P59" s="87">
        <f>P17-O17</f>
        <v>1030456399.9016061</v>
      </c>
      <c r="Q59" s="87">
        <f t="shared" si="11"/>
        <v>-192789084.31887674</v>
      </c>
      <c r="R59" s="87">
        <f t="shared" si="11"/>
        <v>-19401871.533463955</v>
      </c>
      <c r="S59" s="87"/>
      <c r="T59" s="69" t="s">
        <v>52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  <ignoredErrors>
    <ignoredError sqref="B24:S24 C21:S21 C18:R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D114-227B-4C28-93D0-060B5836C2DF}">
  <dimension ref="A1:AB47"/>
  <sheetViews>
    <sheetView zoomScale="70" zoomScaleNormal="70" workbookViewId="0">
      <selection activeCell="B2" sqref="B2"/>
    </sheetView>
  </sheetViews>
  <sheetFormatPr defaultColWidth="9.140625" defaultRowHeight="15" x14ac:dyDescent="0.25"/>
  <cols>
    <col min="1" max="1" width="3.28515625" style="10" customWidth="1"/>
    <col min="2" max="16384" width="9.140625" style="10"/>
  </cols>
  <sheetData>
    <row r="1" spans="1:2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8E78298C-2CCE-43C4-B72B-FBCF090BC1A6}"/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IVD_Febrero_2026</vt:lpstr>
      <vt:lpstr>Histórico</vt:lpstr>
      <vt:lpstr>Gráficas</vt:lpstr>
      <vt:lpstr>IVD_Febrero_2026!Print_Area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2026-06-01T19:26:48Z</cp:lastPrinted>
  <dcterms:created xsi:type="dcterms:W3CDTF">2017-05-16T19:04:40Z</dcterms:created>
  <dcterms:modified xsi:type="dcterms:W3CDTF">2026-06-03T19:41:46Z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2024-10-24T11:52:15Z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e49f4681-74e3-4af4-af25-c7c9e916bd36</vt:lpwstr>
  </property>
  <property fmtid="{D5CDD505-2E9C-101B-9397-08002B2CF9AE}" pid="9" name="MSIP_Label_434345d5-b8e0-4a5a-b857-5bc7a1d5607d_ContentBits">
    <vt:lpwstr>0</vt:lpwstr>
  </property>
</Properties>
</file>