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6 Procedimiento para CO\"/>
    </mc:Choice>
  </mc:AlternateContent>
  <bookViews>
    <workbookView xWindow="360" yWindow="165" windowWidth="8460" windowHeight="4440"/>
  </bookViews>
  <sheets>
    <sheet name="CM1" sheetId="3" r:id="rId1"/>
    <sheet name="Contract Analysis Sheet" sheetId="1" r:id="rId2"/>
  </sheets>
  <definedNames>
    <definedName name="_xlnm.Print_Area" localSheetId="1">'Contract Analysis Sheet'!$A$1:$O$57</definedName>
  </definedNames>
  <calcPr calcId="162913"/>
</workbook>
</file>

<file path=xl/calcChain.xml><?xml version="1.0" encoding="utf-8"?>
<calcChain xmlns="http://schemas.openxmlformats.org/spreadsheetml/2006/main">
  <c r="C26" i="1" l="1"/>
  <c r="E26" i="1" s="1"/>
  <c r="C46" i="1"/>
  <c r="E46" i="1" s="1"/>
  <c r="M5" i="1"/>
  <c r="A62" i="1" s="1"/>
  <c r="L21" i="1"/>
  <c r="M27" i="1" s="1"/>
  <c r="H47" i="1"/>
  <c r="K47" i="1" s="1"/>
  <c r="D25" i="3" s="1"/>
  <c r="N21" i="1"/>
  <c r="M47" i="1"/>
  <c r="I25" i="3" s="1"/>
  <c r="C45" i="1"/>
  <c r="D45" i="1" s="1"/>
  <c r="A45" i="1"/>
  <c r="C44" i="1"/>
  <c r="D44" i="1" s="1"/>
  <c r="C43" i="1"/>
  <c r="D43" i="1" s="1"/>
  <c r="C42" i="1"/>
  <c r="D42" i="1" s="1"/>
  <c r="C41" i="1"/>
  <c r="D41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P21" i="1"/>
  <c r="M26" i="1"/>
  <c r="M30" i="1"/>
  <c r="M34" i="1"/>
  <c r="M38" i="1"/>
  <c r="M42" i="1"/>
  <c r="L45" i="1"/>
  <c r="M45" i="1"/>
  <c r="K29" i="1"/>
  <c r="K33" i="1"/>
  <c r="K37" i="1"/>
  <c r="K41" i="1"/>
  <c r="K45" i="1"/>
  <c r="O45" i="1"/>
  <c r="I45" i="1"/>
  <c r="J45" i="1" s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A46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E28" i="1"/>
  <c r="E30" i="1"/>
  <c r="E32" i="1"/>
  <c r="E36" i="1"/>
  <c r="E38" i="1"/>
  <c r="E40" i="1"/>
  <c r="E42" i="1"/>
  <c r="E4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I26" i="1"/>
  <c r="J26" i="1" s="1"/>
  <c r="I46" i="1"/>
  <c r="J46" i="1"/>
  <c r="I27" i="1"/>
  <c r="J27" i="1" s="1"/>
  <c r="I28" i="1"/>
  <c r="J28" i="1"/>
  <c r="I29" i="1"/>
  <c r="J29" i="1" s="1"/>
  <c r="I30" i="1"/>
  <c r="J30" i="1"/>
  <c r="I31" i="1"/>
  <c r="J31" i="1" s="1"/>
  <c r="I32" i="1"/>
  <c r="J32" i="1"/>
  <c r="I33" i="1"/>
  <c r="J33" i="1" s="1"/>
  <c r="I34" i="1"/>
  <c r="J34" i="1"/>
  <c r="I35" i="1"/>
  <c r="J35" i="1" s="1"/>
  <c r="I36" i="1"/>
  <c r="J36" i="1"/>
  <c r="I37" i="1"/>
  <c r="J37" i="1" s="1"/>
  <c r="I38" i="1"/>
  <c r="J38" i="1"/>
  <c r="I39" i="1"/>
  <c r="J39" i="1" s="1"/>
  <c r="I40" i="1"/>
  <c r="J40" i="1"/>
  <c r="I41" i="1"/>
  <c r="J41" i="1" s="1"/>
  <c r="I42" i="1"/>
  <c r="J42" i="1"/>
  <c r="I43" i="1"/>
  <c r="J43" i="1" s="1"/>
  <c r="I44" i="1"/>
  <c r="J44" i="1"/>
  <c r="B47" i="1"/>
  <c r="F47" i="1" s="1"/>
  <c r="M46" i="1"/>
  <c r="O46" i="1"/>
  <c r="K46" i="1"/>
  <c r="F46" i="1"/>
  <c r="O44" i="1"/>
  <c r="O43" i="1"/>
  <c r="O42" i="1"/>
  <c r="O41" i="1"/>
  <c r="O29" i="1"/>
  <c r="O47" i="1"/>
  <c r="O40" i="1"/>
  <c r="O39" i="1"/>
  <c r="O38" i="1"/>
  <c r="O37" i="1"/>
  <c r="O36" i="1"/>
  <c r="O35" i="1"/>
  <c r="O34" i="1"/>
  <c r="O33" i="1"/>
  <c r="O32" i="1"/>
  <c r="O31" i="1"/>
  <c r="O30" i="1"/>
  <c r="O28" i="1"/>
  <c r="O27" i="1"/>
  <c r="O26" i="1"/>
  <c r="E43" i="1"/>
  <c r="E39" i="1"/>
  <c r="E37" i="1"/>
  <c r="E35" i="1"/>
  <c r="E33" i="1"/>
  <c r="E31" i="1"/>
  <c r="E29" i="1"/>
  <c r="E27" i="1"/>
  <c r="D26" i="1"/>
  <c r="E45" i="1"/>
  <c r="J47" i="1" l="1"/>
  <c r="K44" i="1"/>
  <c r="K40" i="1"/>
  <c r="K36" i="1"/>
  <c r="K32" i="1"/>
  <c r="K28" i="1"/>
  <c r="M41" i="1"/>
  <c r="M37" i="1"/>
  <c r="M33" i="1"/>
  <c r="M29" i="1"/>
  <c r="E34" i="1"/>
  <c r="K43" i="1"/>
  <c r="K39" i="1"/>
  <c r="K35" i="1"/>
  <c r="K31" i="1"/>
  <c r="K27" i="1"/>
  <c r="M44" i="1"/>
  <c r="M40" i="1"/>
  <c r="M36" i="1"/>
  <c r="M32" i="1"/>
  <c r="M28" i="1"/>
  <c r="E41" i="1"/>
  <c r="K42" i="1"/>
  <c r="K38" i="1"/>
  <c r="K34" i="1"/>
  <c r="K30" i="1"/>
  <c r="K26" i="1"/>
  <c r="M43" i="1"/>
  <c r="M39" i="1"/>
  <c r="M35" i="1"/>
  <c r="M31" i="1"/>
  <c r="E47" i="1"/>
  <c r="D46" i="1"/>
  <c r="D47" i="1" s="1"/>
  <c r="M69" i="1" s="1"/>
  <c r="I9" i="3"/>
  <c r="E23" i="3" l="1"/>
  <c r="D12" i="3"/>
  <c r="C20" i="3"/>
  <c r="D14" i="3"/>
  <c r="D13" i="3"/>
  <c r="D9" i="3"/>
  <c r="K13" i="3"/>
  <c r="D11" i="3"/>
  <c r="F21" i="3" l="1"/>
  <c r="A21" i="3"/>
</calcChain>
</file>

<file path=xl/comments1.xml><?xml version="1.0" encoding="utf-8"?>
<comments xmlns="http://schemas.openxmlformats.org/spreadsheetml/2006/main">
  <authors>
    <author>jnegron</author>
    <author>Jose L Negron</author>
  </authors>
  <commentList>
    <comment ref="B20" authorId="0" shapeId="0">
      <text>
        <r>
          <rPr>
            <b/>
            <sz val="8"/>
            <color indexed="81"/>
            <rFont val="Tahoma"/>
            <family val="2"/>
          </rPr>
          <t>Cantidad del Contrato Original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Fecha de Firma del Contrato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Fecha de Comienzo (por Orden de Proceder)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Tiempo de Completar los Trabajos; Incluye desde la fecha de comienzo del diseño hasta la orden de proceder de construcción más el 110% de el tiempo de construcción.</t>
        </r>
      </text>
    </comment>
    <comment ref="L20" authorId="0" shapeId="0">
      <text>
        <r>
          <rPr>
            <b/>
            <sz val="8"/>
            <color indexed="81"/>
            <rFont val="Tahoma"/>
            <family val="2"/>
          </rPr>
          <t>Fecha de Completar los Trabajos Original</t>
        </r>
      </text>
    </comment>
    <comment ref="M20" authorId="0" shapeId="0">
      <text>
        <r>
          <rPr>
            <b/>
            <sz val="8"/>
            <color indexed="81"/>
            <rFont val="Tahoma"/>
            <family val="2"/>
          </rPr>
          <t>Tiempo de Etapa de Garantia y Cierre de Proyecto</t>
        </r>
      </text>
    </comment>
    <comment ref="N20" authorId="0" shapeId="0">
      <text>
        <r>
          <rPr>
            <b/>
            <sz val="8"/>
            <color indexed="81"/>
            <rFont val="Tahoma"/>
            <family val="2"/>
          </rPr>
          <t>Fecha de Vigencia Contractual Original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20" authorId="1" shapeId="0">
      <text>
        <r>
          <rPr>
            <b/>
            <sz val="8"/>
            <color indexed="81"/>
            <rFont val="Tahoma"/>
            <family val="2"/>
          </rPr>
          <t>Fecha de Vigencia Contractual Original Registrada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Número de Cambio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Costo de la Modificacion</t>
        </r>
      </text>
    </comment>
    <comment ref="F23" authorId="0" shapeId="0">
      <text>
        <r>
          <rPr>
            <b/>
            <sz val="8"/>
            <color indexed="81"/>
            <rFont val="Tahoma"/>
            <family val="2"/>
          </rPr>
          <t>Costo Total del Proyecto con la Modificacion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Extension de Tiempo de esta Modificacion para Supervision</t>
        </r>
      </text>
    </comment>
    <comment ref="K23" authorId="0" shapeId="0">
      <text>
        <r>
          <rPr>
            <b/>
            <sz val="8"/>
            <color indexed="81"/>
            <rFont val="Tahoma"/>
            <family val="2"/>
          </rPr>
          <t>Fecha de Completar los Trabajos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0" shapeId="0">
      <text>
        <r>
          <rPr>
            <b/>
            <sz val="8"/>
            <color indexed="81"/>
            <rFont val="Tahoma"/>
            <family val="2"/>
          </rPr>
          <t>Tiempo de Extension de la Vigencia Contractual</t>
        </r>
      </text>
    </comment>
    <comment ref="M23" authorId="0" shapeId="0">
      <text>
        <r>
          <rPr>
            <b/>
            <sz val="8"/>
            <color indexed="81"/>
            <rFont val="Tahoma"/>
            <family val="2"/>
          </rPr>
          <t>Fecha de Vigencia Contractual</t>
        </r>
      </text>
    </comment>
    <comment ref="N23" authorId="0" shapeId="0">
      <text>
        <r>
          <rPr>
            <b/>
            <sz val="8"/>
            <color indexed="81"/>
            <rFont val="Tahoma"/>
            <family val="2"/>
          </rPr>
          <t>Fecha de Aprobacion de la Modificacion de Contrato</t>
        </r>
      </text>
    </comment>
    <comment ref="O23" authorId="0" shapeId="0">
      <text>
        <r>
          <rPr>
            <b/>
            <sz val="8"/>
            <color indexed="81"/>
            <rFont val="Tahoma"/>
            <family val="2"/>
          </rPr>
          <t>Porciento de Costo por la modificacion</t>
        </r>
      </text>
    </comment>
    <comment ref="L47" authorId="1" shapeId="0">
      <text>
        <r>
          <rPr>
            <b/>
            <sz val="8"/>
            <color indexed="81"/>
            <rFont val="Tahoma"/>
            <family val="2"/>
          </rPr>
          <t>Nueva Fecha de Vencimiento para Registrar</t>
        </r>
      </text>
    </comment>
    <comment ref="N47" authorId="1" shapeId="0">
      <text>
        <r>
          <rPr>
            <b/>
            <sz val="8"/>
            <color indexed="81"/>
            <rFont val="Tahoma"/>
            <family val="2"/>
          </rPr>
          <t>Porciento Acumulado de Ordenes de Cambio</t>
        </r>
      </text>
    </comment>
  </commentList>
</comments>
</file>

<file path=xl/sharedStrings.xml><?xml version="1.0" encoding="utf-8"?>
<sst xmlns="http://schemas.openxmlformats.org/spreadsheetml/2006/main" count="153" uniqueCount="111">
  <si>
    <t>ANALYSIS SHEET</t>
  </si>
  <si>
    <t>Date:</t>
  </si>
  <si>
    <t>Project Name:</t>
  </si>
  <si>
    <t>Address:</t>
  </si>
  <si>
    <t>PREVIOUS MODIFICATION RECORDS:</t>
  </si>
  <si>
    <t>Amount</t>
  </si>
  <si>
    <t>Date</t>
  </si>
  <si>
    <t>Totals =</t>
  </si>
  <si>
    <t>Modification No.</t>
  </si>
  <si>
    <t>RQ</t>
  </si>
  <si>
    <t>Contractor:</t>
  </si>
  <si>
    <t>Adjusted Project Cost</t>
  </si>
  <si>
    <t>Modification Approval Date</t>
  </si>
  <si>
    <t>Name:</t>
  </si>
  <si>
    <t>By:</t>
  </si>
  <si>
    <t>Signature</t>
  </si>
  <si>
    <t xml:space="preserve"> CONTRACT  NO.</t>
  </si>
  <si>
    <t>Tax ID:</t>
  </si>
  <si>
    <t>New Contract Termination Date</t>
  </si>
  <si>
    <t>Original Contract</t>
  </si>
  <si>
    <t>ORIGINAL INFORMATION:</t>
  </si>
  <si>
    <t>Initial Contract Amount</t>
  </si>
  <si>
    <t>Prepared By:</t>
  </si>
  <si>
    <t>PRPHA Engineer (print name)</t>
  </si>
  <si>
    <t>(Expand table for additionals modifications)</t>
  </si>
  <si>
    <t>Contract Sign Date</t>
  </si>
  <si>
    <t>Contract Services:</t>
  </si>
  <si>
    <t xml:space="preserve"> ;                               CONTRACT MODIFICATION NO. </t>
  </si>
  <si>
    <t>% of Change Order</t>
  </si>
  <si>
    <t>Acumulated % of Change Orders =</t>
  </si>
  <si>
    <t>DEPARTMENT OF HOUSING</t>
  </si>
  <si>
    <t>PUBLIC HOUSING ADMINISTRATION</t>
  </si>
  <si>
    <t>Type of Contract Modification:</t>
  </si>
  <si>
    <t xml:space="preserve"> </t>
  </si>
  <si>
    <t>Modification Amount:</t>
  </si>
  <si>
    <t>(Attach as many pages as necessary to fully explain)</t>
  </si>
  <si>
    <t>Deductive Change Information</t>
  </si>
  <si>
    <t>(See Memorial Attached)</t>
  </si>
  <si>
    <t>Additive Change Information</t>
  </si>
  <si>
    <t>Time Extension Due to Weather Delay</t>
  </si>
  <si>
    <t>We certify that this modification is necessary and represents additional and/or reduction to the original scope of work in accordance with the construction industry standards.  The modification sequence and the total cost of the work have been verified and represent a reasonable cost within the construction industry.  This modification is not adding any work, which is not covered by the PRPHA latest HUD – approved annual five year action plan.</t>
  </si>
  <si>
    <t>Subject to applicable General Condition of the above referred contract and all the following:</t>
  </si>
  <si>
    <t>Recommended for Approval by:</t>
  </si>
  <si>
    <t xml:space="preserve">Eng. </t>
  </si>
  <si>
    <t>(print name)</t>
  </si>
  <si>
    <t>PRPHA Inspector Engineer</t>
  </si>
  <si>
    <t xml:space="preserve">PRPHA Construction Management Bureau Director </t>
  </si>
  <si>
    <t>PRPHA Assoc. Administrator/Area of Development</t>
  </si>
  <si>
    <t>PRPHA Contracting Officer or Authorized (print name)</t>
  </si>
  <si>
    <t xml:space="preserve">Cc: </t>
  </si>
  <si>
    <t>Procurement Area Director</t>
  </si>
  <si>
    <t xml:space="preserve">                         </t>
  </si>
  <si>
    <t>CONTRACT NUMBER</t>
  </si>
  <si>
    <t>☑</t>
  </si>
  <si>
    <t>Change Order</t>
  </si>
  <si>
    <t>☐</t>
  </si>
  <si>
    <t xml:space="preserve">Supplemental Agreement </t>
  </si>
  <si>
    <t>Administrative Change</t>
  </si>
  <si>
    <t>Others</t>
  </si>
  <si>
    <t>(decrease)</t>
  </si>
  <si>
    <t xml:space="preserve">(increase) </t>
  </si>
  <si>
    <t>SUMMARY OF REASONS FOR CONTRACT MODIFICATION</t>
  </si>
  <si>
    <t xml:space="preserve">                      Signature</t>
  </si>
  <si>
    <t xml:space="preserve">XZ &amp; Assoc / Eng. </t>
  </si>
  <si>
    <t xml:space="preserve">AZTF &amp; Assoc. / Eng. </t>
  </si>
  <si>
    <t>;                MODIFICATION NUMBER</t>
  </si>
  <si>
    <t>(Calendar days)</t>
  </si>
  <si>
    <r>
      <t>a.</t>
    </r>
    <r>
      <rPr>
        <sz val="8"/>
        <rFont val="Times New Roman"/>
        <family val="1"/>
      </rPr>
      <t xml:space="preserve">        </t>
    </r>
    <r>
      <rPr>
        <sz val="8"/>
        <rFont val="Arial"/>
        <family val="2"/>
      </rPr>
      <t>The aforementioned modification and the work affected thereby, are subject to all contract stipulations and comments;</t>
    </r>
  </si>
  <si>
    <r>
      <t>ACCEPTED BY</t>
    </r>
    <r>
      <rPr>
        <sz val="8"/>
        <rFont val="Arial"/>
        <family val="2"/>
      </rPr>
      <t xml:space="preserve">: </t>
    </r>
  </si>
  <si>
    <r>
      <t>b.</t>
    </r>
    <r>
      <rPr>
        <sz val="8"/>
        <rFont val="Times New Roman"/>
        <family val="1"/>
      </rPr>
      <t xml:space="preserve">        </t>
    </r>
    <r>
      <rPr>
        <sz val="8"/>
        <rFont val="Arial"/>
        <family val="2"/>
      </rPr>
      <t>The rights of the Public Housing Administration are not prejudiced;</t>
    </r>
  </si>
  <si>
    <r>
      <t>c.</t>
    </r>
    <r>
      <rPr>
        <sz val="8"/>
        <rFont val="Times New Roman"/>
        <family val="1"/>
      </rPr>
      <t xml:space="preserve">        </t>
    </r>
    <r>
      <rPr>
        <sz val="8"/>
        <rFont val="Arial"/>
        <family val="2"/>
      </rPr>
      <t>All claims against the Public Housing Administration which are incidental to or as a consequence of the aforementioned modifications are satisfied;</t>
    </r>
  </si>
  <si>
    <t>d.     This contract modification upon acceptance voluntarily and without enforcement by both parties, includes all costs, direct and indirect to include 
        extended overhead;</t>
  </si>
  <si>
    <t xml:space="preserve">e.    This contract modification complies with HUD’s ethics requirements pursuant to 24 CFR 85.36(b) 3 and does not violate any of the provisions of 18 
       U.S.C. Sec. 666(a)2. </t>
  </si>
  <si>
    <t>APPROVED BY:</t>
  </si>
  <si>
    <t>Post Completion and Warranty Phase</t>
  </si>
  <si>
    <r>
      <t xml:space="preserve">Starting Date </t>
    </r>
    <r>
      <rPr>
        <b/>
        <sz val="8"/>
        <rFont val="Arial"/>
        <family val="2"/>
      </rPr>
      <t>(as per NTP)</t>
    </r>
  </si>
  <si>
    <t>Completion Time</t>
  </si>
  <si>
    <t>New Services Completion Date</t>
  </si>
  <si>
    <r>
      <t xml:space="preserve">Original Completion Date </t>
    </r>
    <r>
      <rPr>
        <b/>
        <sz val="8"/>
        <rFont val="Arial"/>
        <family val="2"/>
      </rPr>
      <t>(as per NTP)</t>
    </r>
  </si>
  <si>
    <t>Completion Time = A/E Starting day to Contractor Notice to Proceed plus 110% Construction time</t>
  </si>
  <si>
    <t>Original Contract Termination Date</t>
  </si>
  <si>
    <t>Time Extension for Services</t>
  </si>
  <si>
    <t>Original Registered Contract Termination Date</t>
  </si>
  <si>
    <t>Time Extension for Registration Dates</t>
  </si>
  <si>
    <t>New Contract Termination Date =</t>
  </si>
  <si>
    <t>00</t>
  </si>
  <si>
    <t>Desing &amp; Supervision Contracts</t>
  </si>
  <si>
    <t>Including Cost and Time Extension
(For Information Detail see Memorial Attached)</t>
  </si>
  <si>
    <t>Design &amp; Supervision Contracts</t>
  </si>
  <si>
    <t>(Text Amount)</t>
  </si>
  <si>
    <t>Time Modification:</t>
  </si>
  <si>
    <t>CM - 1</t>
  </si>
  <si>
    <t>CM - 2</t>
  </si>
  <si>
    <t>Revised By:</t>
  </si>
  <si>
    <t>Desing and/or Supervision Services</t>
  </si>
  <si>
    <t>Inspection Company &amp; Representative (print name)</t>
  </si>
  <si>
    <t>Inspection Firm:</t>
  </si>
  <si>
    <t>Inspection - Company &amp; Representative</t>
  </si>
  <si>
    <t>CERTIFICATION:  FUNDS AVAILABILITY FOR THIS MODIFICATION</t>
  </si>
  <si>
    <t>Account</t>
  </si>
  <si>
    <t>Grant Year</t>
  </si>
  <si>
    <t>TOTALS =</t>
  </si>
  <si>
    <t>I certify that the above noted funds are available and have been reserved for this change order, exclusively.</t>
  </si>
  <si>
    <t>PRPHA Administration Bureau Representative (print name)</t>
  </si>
  <si>
    <t>PRPHA Tax ID No.</t>
  </si>
  <si>
    <t xml:space="preserve">Designer Company &amp; Representative (print name) </t>
  </si>
  <si>
    <t>Designer Tax ID No.</t>
  </si>
  <si>
    <t>Form AVP-500620B</t>
  </si>
  <si>
    <t>GOBERMENT OF PUERTO RICO</t>
  </si>
  <si>
    <t>Rev. June 2017</t>
  </si>
  <si>
    <t xml:space="preserve"> GOBERMENT OF 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</si>
</sst>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mmmm\ d\,\ yyyy"/>
    <numFmt numFmtId="166" formatCode="_(* #,##0_);_(* \(#,##0\);_(* &quot;-&quot;??_);_(@_)"/>
    <numFmt numFmtId="167" formatCode="000\-00\-0000"/>
    <numFmt numFmtId="168" formatCode="&quot;$&quot;#,##0.00"/>
    <numFmt numFmtId="169" formatCode="0000\-000000"/>
  </numFmts>
  <fonts count="1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MS Mincho"/>
      <family val="3"/>
    </font>
    <font>
      <sz val="8"/>
      <name val="Times New Roman"/>
      <family val="1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72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0" fontId="3" fillId="0" borderId="5" xfId="3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5" fontId="3" fillId="0" borderId="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0" fontId="3" fillId="0" borderId="8" xfId="3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5" fontId="3" fillId="0" borderId="10" xfId="0" applyNumberFormat="1" applyFont="1" applyBorder="1" applyAlignment="1">
      <alignment horizontal="center"/>
    </xf>
    <xf numFmtId="10" fontId="3" fillId="0" borderId="11" xfId="3" applyNumberFormat="1" applyFont="1" applyBorder="1" applyAlignment="1">
      <alignment horizontal="center"/>
    </xf>
    <xf numFmtId="44" fontId="3" fillId="0" borderId="4" xfId="2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4" fontId="2" fillId="0" borderId="0" xfId="2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>
      <alignment horizontal="right"/>
    </xf>
    <xf numFmtId="0" fontId="2" fillId="0" borderId="2" xfId="3" applyNumberFormat="1" applyFont="1" applyBorder="1" applyAlignment="1">
      <alignment horizontal="center" wrapText="1"/>
    </xf>
    <xf numFmtId="0" fontId="3" fillId="0" borderId="6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4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10" fillId="0" borderId="14" xfId="0" applyFont="1" applyBorder="1" applyAlignment="1" applyProtection="1">
      <alignment horizontal="left"/>
      <protection locked="0"/>
    </xf>
    <xf numFmtId="0" fontId="3" fillId="0" borderId="9" xfId="0" applyFont="1" applyFill="1" applyBorder="1" applyAlignment="1">
      <alignment horizontal="right" vertical="center"/>
    </xf>
    <xf numFmtId="0" fontId="0" fillId="0" borderId="9" xfId="0" applyBorder="1"/>
    <xf numFmtId="165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167" fontId="2" fillId="0" borderId="14" xfId="0" applyNumberFormat="1" applyFont="1" applyBorder="1" applyProtection="1">
      <protection locked="0"/>
    </xf>
    <xf numFmtId="0" fontId="2" fillId="0" borderId="14" xfId="0" quotePrefix="1" applyFont="1" applyBorder="1" applyProtection="1">
      <protection locked="0"/>
    </xf>
    <xf numFmtId="165" fontId="2" fillId="0" borderId="0" xfId="0" applyNumberFormat="1" applyFont="1"/>
    <xf numFmtId="0" fontId="8" fillId="0" borderId="0" xfId="0" applyFont="1" applyAlignment="1" applyProtection="1">
      <alignment horizontal="right"/>
      <protection locked="0"/>
    </xf>
    <xf numFmtId="165" fontId="2" fillId="0" borderId="1" xfId="0" applyNumberFormat="1" applyFont="1" applyBorder="1" applyAlignment="1">
      <alignment horizontal="center" vertical="center"/>
    </xf>
    <xf numFmtId="15" fontId="3" fillId="0" borderId="4" xfId="0" applyNumberFormat="1" applyFont="1" applyBorder="1" applyProtection="1">
      <protection locked="0"/>
    </xf>
    <xf numFmtId="0" fontId="2" fillId="0" borderId="2" xfId="0" applyFont="1" applyBorder="1" applyAlignment="1">
      <alignment horizontal="center"/>
    </xf>
    <xf numFmtId="44" fontId="2" fillId="0" borderId="2" xfId="2" applyFont="1" applyBorder="1"/>
    <xf numFmtId="166" fontId="2" fillId="0" borderId="2" xfId="1" applyNumberFormat="1" applyFont="1" applyBorder="1"/>
    <xf numFmtId="15" fontId="2" fillId="0" borderId="2" xfId="0" applyNumberFormat="1" applyFont="1" applyBorder="1" applyAlignment="1">
      <alignment horizontal="center"/>
    </xf>
    <xf numFmtId="10" fontId="2" fillId="0" borderId="2" xfId="3" applyNumberFormat="1" applyFont="1" applyBorder="1" applyAlignment="1">
      <alignment horizontal="center"/>
    </xf>
    <xf numFmtId="1" fontId="2" fillId="0" borderId="14" xfId="1" applyNumberFormat="1" applyFont="1" applyBorder="1" applyAlignment="1" applyProtection="1">
      <alignment horizontal="left" indent="5"/>
    </xf>
    <xf numFmtId="0" fontId="3" fillId="0" borderId="9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/>
    </xf>
    <xf numFmtId="44" fontId="3" fillId="0" borderId="6" xfId="2" applyFont="1" applyBorder="1" applyAlignment="1" applyProtection="1">
      <alignment horizontal="center"/>
      <protection locked="0"/>
    </xf>
    <xf numFmtId="44" fontId="3" fillId="0" borderId="9" xfId="2" applyFont="1" applyBorder="1" applyAlignment="1" applyProtection="1">
      <alignment horizontal="center"/>
      <protection locked="0"/>
    </xf>
    <xf numFmtId="44" fontId="2" fillId="0" borderId="2" xfId="2" applyFont="1" applyBorder="1" applyAlignment="1">
      <alignment horizontal="center"/>
    </xf>
    <xf numFmtId="44" fontId="2" fillId="0" borderId="2" xfId="2" applyFont="1" applyBorder="1" applyAlignment="1" applyProtection="1">
      <alignment horizontal="center"/>
    </xf>
    <xf numFmtId="166" fontId="2" fillId="0" borderId="2" xfId="1" applyNumberFormat="1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3" fontId="2" fillId="0" borderId="2" xfId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8" xfId="0" applyFont="1" applyBorder="1" applyAlignment="1" applyProtection="1">
      <alignment horizontal="centerContinuous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Continuous"/>
    </xf>
    <xf numFmtId="0" fontId="15" fillId="0" borderId="0" xfId="0" applyFont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167" fontId="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justify" wrapText="1"/>
    </xf>
    <xf numFmtId="0" fontId="10" fillId="0" borderId="0" xfId="0" applyFont="1" applyAlignment="1">
      <alignment horizontal="right"/>
    </xf>
    <xf numFmtId="15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12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8" fontId="10" fillId="0" borderId="14" xfId="0" applyNumberFormat="1" applyFont="1" applyBorder="1" applyAlignment="1">
      <alignment horizontal="center"/>
    </xf>
    <xf numFmtId="0" fontId="8" fillId="0" borderId="0" xfId="0" applyFont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7" fillId="0" borderId="10" xfId="0" applyFont="1" applyBorder="1" applyAlignment="1">
      <alignment horizontal="left"/>
    </xf>
    <xf numFmtId="0" fontId="7" fillId="0" borderId="14" xfId="0" applyNumberFormat="1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168" fontId="2" fillId="0" borderId="17" xfId="0" applyNumberFormat="1" applyFont="1" applyBorder="1" applyAlignment="1">
      <alignment horizontal="center"/>
    </xf>
    <xf numFmtId="168" fontId="2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right" vertical="top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9" fontId="2" fillId="0" borderId="14" xfId="0" applyNumberFormat="1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5" fontId="2" fillId="0" borderId="14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/>
    </xf>
    <xf numFmtId="44" fontId="3" fillId="0" borderId="22" xfId="2" applyFont="1" applyBorder="1" applyAlignment="1">
      <alignment horizontal="center"/>
    </xf>
    <xf numFmtId="44" fontId="3" fillId="0" borderId="23" xfId="2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4" fontId="3" fillId="0" borderId="29" xfId="2" applyFont="1" applyBorder="1" applyAlignment="1">
      <alignment horizontal="center"/>
    </xf>
    <xf numFmtId="44" fontId="3" fillId="0" borderId="30" xfId="2" applyFont="1" applyBorder="1" applyAlignment="1">
      <alignment horizont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5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 applyProtection="1">
      <alignment horizontal="center" vertical="center"/>
      <protection locked="0"/>
    </xf>
    <xf numFmtId="44" fontId="3" fillId="0" borderId="20" xfId="2" applyFont="1" applyBorder="1" applyAlignment="1">
      <alignment horizontal="center"/>
    </xf>
    <xf numFmtId="44" fontId="3" fillId="0" borderId="21" xfId="2" applyFont="1" applyBorder="1" applyAlignment="1">
      <alignment horizontal="center"/>
    </xf>
    <xf numFmtId="44" fontId="2" fillId="0" borderId="17" xfId="2" applyFont="1" applyBorder="1" applyAlignment="1">
      <alignment horizontal="center"/>
    </xf>
    <xf numFmtId="44" fontId="2" fillId="0" borderId="19" xfId="2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133350</xdr:rowOff>
    </xdr:from>
    <xdr:to>
      <xdr:col>10</xdr:col>
      <xdr:colOff>600075</xdr:colOff>
      <xdr:row>36</xdr:row>
      <xdr:rowOff>0</xdr:rowOff>
    </xdr:to>
    <xdr:sp macro="" textlink="" fLocksText="0">
      <xdr:nvSpPr>
        <xdr:cNvPr id="2061" name="Text Box 1"/>
        <xdr:cNvSpPr txBox="1">
          <a:spLocks noChangeArrowheads="1"/>
        </xdr:cNvSpPr>
      </xdr:nvSpPr>
      <xdr:spPr bwMode="auto">
        <a:xfrm>
          <a:off x="1981200" y="4429125"/>
          <a:ext cx="4838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0</xdr:colOff>
      <xdr:row>36</xdr:row>
      <xdr:rowOff>9525</xdr:rowOff>
    </xdr:from>
    <xdr:to>
      <xdr:col>10</xdr:col>
      <xdr:colOff>600075</xdr:colOff>
      <xdr:row>46</xdr:row>
      <xdr:rowOff>0</xdr:rowOff>
    </xdr:to>
    <xdr:sp macro="" textlink="" fLocksText="0">
      <xdr:nvSpPr>
        <xdr:cNvPr id="2062" name="Text Box 2"/>
        <xdr:cNvSpPr txBox="1">
          <a:spLocks noChangeArrowheads="1"/>
        </xdr:cNvSpPr>
      </xdr:nvSpPr>
      <xdr:spPr bwMode="auto">
        <a:xfrm>
          <a:off x="1981200" y="5210175"/>
          <a:ext cx="4838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</xdr:col>
      <xdr:colOff>0</xdr:colOff>
      <xdr:row>46</xdr:row>
      <xdr:rowOff>0</xdr:rowOff>
    </xdr:from>
    <xdr:to>
      <xdr:col>10</xdr:col>
      <xdr:colOff>600075</xdr:colOff>
      <xdr:row>49</xdr:row>
      <xdr:rowOff>0</xdr:rowOff>
    </xdr:to>
    <xdr:sp macro="" textlink="" fLocksText="0">
      <xdr:nvSpPr>
        <xdr:cNvPr id="2063" name="Text Box 3"/>
        <xdr:cNvSpPr txBox="1">
          <a:spLocks noChangeArrowheads="1"/>
        </xdr:cNvSpPr>
      </xdr:nvSpPr>
      <xdr:spPr bwMode="auto">
        <a:xfrm>
          <a:off x="1981200" y="6276975"/>
          <a:ext cx="4838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91"/>
  <sheetViews>
    <sheetView tabSelected="1" view="pageBreakPreview" zoomScale="150" zoomScaleNormal="125" workbookViewId="0">
      <selection sqref="A1:H4"/>
    </sheetView>
  </sheetViews>
  <sheetFormatPr defaultRowHeight="11.25"/>
  <cols>
    <col min="1" max="1" width="8.28515625" style="38" customWidth="1"/>
    <col min="2" max="2" width="9" style="38" bestFit="1" customWidth="1"/>
    <col min="3" max="3" width="12.42578125" style="38" customWidth="1"/>
    <col min="4" max="4" width="9.140625" style="38"/>
    <col min="5" max="5" width="9" style="38" bestFit="1" customWidth="1"/>
    <col min="6" max="6" width="9.140625" style="38"/>
    <col min="7" max="7" width="8.85546875" style="38" bestFit="1" customWidth="1"/>
    <col min="8" max="16384" width="9.140625" style="38"/>
  </cols>
  <sheetData>
    <row r="1" spans="1:11" s="35" customFormat="1" ht="12.75" customHeight="1">
      <c r="A1" s="103" t="s">
        <v>51</v>
      </c>
      <c r="B1" s="103"/>
      <c r="C1" s="103"/>
      <c r="D1" s="103"/>
      <c r="E1" s="103"/>
      <c r="F1" s="103"/>
      <c r="G1" s="103"/>
      <c r="H1" s="103"/>
      <c r="I1" s="115" t="s">
        <v>91</v>
      </c>
      <c r="J1" s="115"/>
      <c r="K1" s="115"/>
    </row>
    <row r="2" spans="1:11" s="35" customFormat="1" ht="12.75" customHeight="1">
      <c r="A2" s="103"/>
      <c r="B2" s="103"/>
      <c r="C2" s="103"/>
      <c r="D2" s="103"/>
      <c r="E2" s="103"/>
      <c r="F2" s="103"/>
      <c r="G2" s="103"/>
      <c r="H2" s="103"/>
      <c r="I2" s="115" t="s">
        <v>88</v>
      </c>
      <c r="J2" s="115"/>
      <c r="K2" s="115"/>
    </row>
    <row r="3" spans="1:11" s="35" customFormat="1" ht="12.75" customHeight="1">
      <c r="A3" s="103"/>
      <c r="B3" s="103"/>
      <c r="C3" s="103"/>
      <c r="D3" s="103"/>
      <c r="E3" s="103"/>
      <c r="F3" s="103"/>
      <c r="G3" s="103"/>
      <c r="H3" s="103"/>
      <c r="I3" s="115" t="s">
        <v>107</v>
      </c>
      <c r="J3" s="115"/>
      <c r="K3" s="115"/>
    </row>
    <row r="4" spans="1:11" s="35" customFormat="1">
      <c r="A4" s="103"/>
      <c r="B4" s="103"/>
      <c r="C4" s="103"/>
      <c r="D4" s="103"/>
      <c r="E4" s="103"/>
      <c r="F4" s="103"/>
      <c r="G4" s="103"/>
      <c r="H4" s="103"/>
      <c r="I4" s="115" t="s">
        <v>109</v>
      </c>
      <c r="J4" s="115"/>
      <c r="K4" s="115"/>
    </row>
    <row r="5" spans="1:11">
      <c r="A5" s="119" t="s">
        <v>108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11">
      <c r="A6" s="119" t="s">
        <v>30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>
      <c r="A7" s="119" t="s">
        <v>31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</row>
    <row r="8" spans="1:1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ht="12.75" customHeight="1">
      <c r="A9" s="116" t="s">
        <v>52</v>
      </c>
      <c r="B9" s="116"/>
      <c r="C9" s="116"/>
      <c r="D9" s="114" t="str">
        <f>IF(I9="","",'Contract Analysis Sheet'!F5)</f>
        <v/>
      </c>
      <c r="E9" s="114"/>
      <c r="F9" s="34" t="s">
        <v>65</v>
      </c>
      <c r="I9" s="114" t="str">
        <f>IF('Contract Analysis Sheet'!M5="","",'Contract Analysis Sheet'!M5)</f>
        <v/>
      </c>
      <c r="J9" s="114"/>
    </row>
    <row r="10" spans="1:1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</row>
    <row r="11" spans="1:11">
      <c r="A11" s="110" t="s">
        <v>10</v>
      </c>
      <c r="B11" s="110"/>
      <c r="C11" s="110"/>
      <c r="D11" s="128" t="str">
        <f>IF(I9="","",'Contract Analysis Sheet'!F10)</f>
        <v/>
      </c>
      <c r="E11" s="128"/>
      <c r="F11" s="128"/>
      <c r="G11" s="128"/>
      <c r="H11" s="128"/>
      <c r="I11" s="128"/>
      <c r="J11" s="120"/>
      <c r="K11" s="120"/>
    </row>
    <row r="12" spans="1:11">
      <c r="A12" s="110" t="s">
        <v>26</v>
      </c>
      <c r="B12" s="110"/>
      <c r="C12" s="110"/>
      <c r="D12" s="121" t="str">
        <f>IF(I9="","",'Contract Analysis Sheet'!F15)</f>
        <v/>
      </c>
      <c r="E12" s="121"/>
      <c r="F12" s="121"/>
      <c r="G12" s="121"/>
      <c r="H12" s="121"/>
      <c r="I12" s="121"/>
      <c r="J12" s="120"/>
      <c r="K12" s="120"/>
    </row>
    <row r="13" spans="1:11">
      <c r="A13" s="110" t="s">
        <v>2</v>
      </c>
      <c r="B13" s="110"/>
      <c r="C13" s="110"/>
      <c r="D13" s="121" t="str">
        <f>IF(I9="","",'Contract Analysis Sheet'!F11)</f>
        <v/>
      </c>
      <c r="E13" s="121"/>
      <c r="F13" s="121"/>
      <c r="G13" s="121"/>
      <c r="H13" s="121"/>
      <c r="I13" s="121"/>
      <c r="J13" s="75" t="s">
        <v>9</v>
      </c>
      <c r="K13" s="39" t="str">
        <f>IF(I9="","",'Contract Analysis Sheet'!O11)</f>
        <v/>
      </c>
    </row>
    <row r="14" spans="1:11">
      <c r="A14" s="110" t="s">
        <v>96</v>
      </c>
      <c r="B14" s="110"/>
      <c r="C14" s="110"/>
      <c r="D14" s="121" t="str">
        <f>IF(I9="","",'Contract Analysis Sheet'!F16)</f>
        <v/>
      </c>
      <c r="E14" s="121"/>
      <c r="F14" s="121"/>
      <c r="G14" s="121"/>
      <c r="H14" s="121"/>
      <c r="I14" s="121"/>
      <c r="J14" s="120"/>
      <c r="K14" s="120"/>
    </row>
    <row r="15" spans="1:11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1">
      <c r="A16" s="103" t="s">
        <v>32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1">
      <c r="A17" s="103" t="s">
        <v>33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</row>
    <row r="18" spans="1:11">
      <c r="B18" s="56" t="s">
        <v>53</v>
      </c>
      <c r="C18" s="35" t="s">
        <v>54</v>
      </c>
      <c r="D18" s="56" t="s">
        <v>55</v>
      </c>
      <c r="E18" s="35" t="s">
        <v>56</v>
      </c>
      <c r="G18" s="56" t="s">
        <v>55</v>
      </c>
      <c r="H18" s="35" t="s">
        <v>57</v>
      </c>
      <c r="J18" s="56" t="s">
        <v>55</v>
      </c>
      <c r="K18" s="35" t="s">
        <v>58</v>
      </c>
    </row>
    <row r="19" spans="1:1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</row>
    <row r="20" spans="1:11">
      <c r="A20" s="35" t="s">
        <v>34</v>
      </c>
      <c r="B20" s="35"/>
      <c r="C20" s="124" t="str">
        <f>IF(I9="","",'Contract Analysis Sheet'!D47)</f>
        <v/>
      </c>
      <c r="D20" s="124"/>
      <c r="E20" s="124"/>
      <c r="F20" s="124"/>
      <c r="G20" s="124" t="s">
        <v>89</v>
      </c>
      <c r="H20" s="124"/>
      <c r="I20" s="124"/>
      <c r="J20" s="124"/>
      <c r="K20" s="124"/>
    </row>
    <row r="21" spans="1:11" ht="11.25" customHeight="1">
      <c r="A21" s="125" t="str">
        <f>IF(C20&lt;0,"☑","☐")</f>
        <v>☐</v>
      </c>
      <c r="B21" s="125"/>
      <c r="C21" s="125"/>
      <c r="D21" s="125"/>
      <c r="E21" s="35" t="s">
        <v>59</v>
      </c>
      <c r="F21" s="126" t="str">
        <f>IF(C20&gt;0,"☑","☐")</f>
        <v>☑</v>
      </c>
      <c r="G21" s="126"/>
      <c r="H21" s="126"/>
      <c r="I21" s="126"/>
      <c r="J21" s="127" t="s">
        <v>60</v>
      </c>
      <c r="K21" s="127"/>
    </row>
    <row r="22" spans="1:11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ht="12.75" customHeight="1">
      <c r="A23" s="120"/>
      <c r="B23" s="120"/>
      <c r="C23" s="122" t="s">
        <v>90</v>
      </c>
      <c r="D23" s="122"/>
      <c r="E23" s="108" t="str">
        <f>IF(I9="","",'Contract Analysis Sheet'!J47)</f>
        <v/>
      </c>
      <c r="F23" s="108"/>
      <c r="G23" s="108"/>
      <c r="H23" s="108"/>
      <c r="I23" s="120"/>
      <c r="J23" s="120"/>
      <c r="K23" s="120"/>
    </row>
    <row r="24" spans="1:11" ht="12.75" customHeight="1">
      <c r="A24" s="120"/>
      <c r="B24" s="120"/>
      <c r="C24" s="122"/>
      <c r="D24" s="122"/>
      <c r="E24" s="123" t="s">
        <v>66</v>
      </c>
      <c r="F24" s="123"/>
      <c r="G24" s="123"/>
      <c r="H24" s="123"/>
      <c r="I24" s="120"/>
      <c r="J24" s="120"/>
      <c r="K24" s="120"/>
    </row>
    <row r="25" spans="1:11" ht="12.75" customHeight="1">
      <c r="A25" s="106" t="s">
        <v>77</v>
      </c>
      <c r="B25" s="106"/>
      <c r="C25" s="106"/>
      <c r="D25" s="107" t="str">
        <f>'Contract Analysis Sheet'!K47</f>
        <v/>
      </c>
      <c r="E25" s="108"/>
      <c r="F25" s="109" t="s">
        <v>18</v>
      </c>
      <c r="G25" s="109"/>
      <c r="H25" s="109"/>
      <c r="I25" s="107" t="str">
        <f>'Contract Analysis Sheet'!M47</f>
        <v/>
      </c>
      <c r="J25" s="108"/>
    </row>
    <row r="26" spans="1:11" ht="12.75" customHeight="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>
      <c r="A27" s="119" t="s">
        <v>61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</row>
    <row r="28" spans="1:11">
      <c r="A28" s="112" t="s">
        <v>35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</row>
    <row r="29" spans="1:11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11" s="35" customFormat="1" ht="10.5" customHeight="1">
      <c r="A30" s="113" t="s">
        <v>36</v>
      </c>
      <c r="B30" s="113"/>
      <c r="C30" s="113"/>
      <c r="D30" s="117"/>
      <c r="E30" s="117"/>
      <c r="F30" s="117"/>
      <c r="G30" s="117"/>
      <c r="H30" s="117"/>
      <c r="I30" s="117"/>
      <c r="J30" s="117"/>
      <c r="K30" s="117"/>
    </row>
    <row r="31" spans="1:11" s="78" customFormat="1" ht="8.25" customHeight="1">
      <c r="A31" s="118" t="s">
        <v>87</v>
      </c>
      <c r="B31" s="118"/>
      <c r="C31" s="118"/>
      <c r="D31" s="117"/>
      <c r="E31" s="117"/>
      <c r="F31" s="117"/>
      <c r="G31" s="117"/>
      <c r="H31" s="117"/>
      <c r="I31" s="117"/>
      <c r="J31" s="117"/>
      <c r="K31" s="117"/>
    </row>
    <row r="32" spans="1:11" s="78" customFormat="1" ht="8.25">
      <c r="A32" s="118"/>
      <c r="B32" s="118"/>
      <c r="C32" s="118"/>
      <c r="D32" s="117"/>
      <c r="E32" s="117"/>
      <c r="F32" s="117"/>
      <c r="G32" s="117"/>
      <c r="H32" s="117"/>
      <c r="I32" s="117"/>
      <c r="J32" s="117"/>
      <c r="K32" s="117"/>
    </row>
    <row r="33" spans="1:11" s="78" customFormat="1" ht="8.25">
      <c r="A33" s="118"/>
      <c r="B33" s="118"/>
      <c r="C33" s="118"/>
      <c r="D33" s="117"/>
      <c r="E33" s="117"/>
      <c r="F33" s="117"/>
      <c r="G33" s="117"/>
      <c r="H33" s="117"/>
      <c r="I33" s="117"/>
      <c r="J33" s="117"/>
      <c r="K33" s="117"/>
    </row>
    <row r="34" spans="1:11" s="78" customFormat="1" ht="8.25">
      <c r="A34" s="118"/>
      <c r="B34" s="118"/>
      <c r="C34" s="118"/>
      <c r="D34" s="117"/>
      <c r="E34" s="117"/>
      <c r="F34" s="117"/>
      <c r="G34" s="117"/>
      <c r="H34" s="117"/>
      <c r="I34" s="117"/>
      <c r="J34" s="117"/>
      <c r="K34" s="117"/>
    </row>
    <row r="35" spans="1:11" s="78" customFormat="1" ht="8.25">
      <c r="A35" s="118"/>
      <c r="B35" s="118"/>
      <c r="C35" s="118"/>
      <c r="D35" s="117"/>
      <c r="E35" s="117"/>
      <c r="F35" s="117"/>
      <c r="G35" s="117"/>
      <c r="H35" s="117"/>
      <c r="I35" s="117"/>
      <c r="J35" s="117"/>
      <c r="K35" s="117"/>
    </row>
    <row r="36" spans="1:11" s="78" customFormat="1" ht="8.25">
      <c r="A36" s="118"/>
      <c r="B36" s="118"/>
      <c r="C36" s="118"/>
      <c r="D36" s="117"/>
      <c r="E36" s="117"/>
      <c r="F36" s="117"/>
      <c r="G36" s="117"/>
      <c r="H36" s="117"/>
      <c r="I36" s="117"/>
      <c r="J36" s="117"/>
      <c r="K36" s="117"/>
    </row>
    <row r="37" spans="1:11" s="35" customFormat="1" ht="10.5" customHeight="1">
      <c r="A37" s="113" t="s">
        <v>38</v>
      </c>
      <c r="B37" s="113"/>
      <c r="C37" s="113"/>
      <c r="D37" s="117"/>
      <c r="E37" s="117"/>
      <c r="F37" s="117"/>
      <c r="G37" s="117"/>
      <c r="H37" s="117"/>
      <c r="I37" s="117"/>
      <c r="J37" s="117"/>
      <c r="K37" s="117"/>
    </row>
    <row r="38" spans="1:11" s="78" customFormat="1" ht="8.25" customHeight="1">
      <c r="A38" s="118" t="s">
        <v>87</v>
      </c>
      <c r="B38" s="118"/>
      <c r="C38" s="118"/>
      <c r="D38" s="117"/>
      <c r="E38" s="117"/>
      <c r="F38" s="117"/>
      <c r="G38" s="117"/>
      <c r="H38" s="117"/>
      <c r="I38" s="117"/>
      <c r="J38" s="117"/>
      <c r="K38" s="117"/>
    </row>
    <row r="39" spans="1:11" s="78" customFormat="1" ht="8.25">
      <c r="A39" s="118"/>
      <c r="B39" s="118"/>
      <c r="C39" s="118"/>
      <c r="D39" s="117"/>
      <c r="E39" s="117"/>
      <c r="F39" s="117"/>
      <c r="G39" s="117"/>
      <c r="H39" s="117"/>
      <c r="I39" s="117"/>
      <c r="J39" s="117"/>
      <c r="K39" s="117"/>
    </row>
    <row r="40" spans="1:11" s="78" customFormat="1" ht="8.25">
      <c r="A40" s="118"/>
      <c r="B40" s="118"/>
      <c r="C40" s="118"/>
      <c r="D40" s="117"/>
      <c r="E40" s="117"/>
      <c r="F40" s="117"/>
      <c r="G40" s="117"/>
      <c r="H40" s="117"/>
      <c r="I40" s="117"/>
      <c r="J40" s="117"/>
      <c r="K40" s="117"/>
    </row>
    <row r="41" spans="1:11" s="78" customFormat="1" ht="8.25">
      <c r="A41" s="118"/>
      <c r="B41" s="118"/>
      <c r="C41" s="118"/>
      <c r="D41" s="117"/>
      <c r="E41" s="117"/>
      <c r="F41" s="117"/>
      <c r="G41" s="117"/>
      <c r="H41" s="117"/>
      <c r="I41" s="117"/>
      <c r="J41" s="117"/>
      <c r="K41" s="117"/>
    </row>
    <row r="42" spans="1:11" s="78" customFormat="1" ht="8.25">
      <c r="A42" s="118"/>
      <c r="B42" s="118"/>
      <c r="C42" s="118"/>
      <c r="D42" s="117"/>
      <c r="E42" s="117"/>
      <c r="F42" s="117"/>
      <c r="G42" s="117"/>
      <c r="H42" s="117"/>
      <c r="I42" s="117"/>
      <c r="J42" s="117"/>
      <c r="K42" s="117"/>
    </row>
    <row r="43" spans="1:11" s="78" customFormat="1" ht="8.25">
      <c r="A43" s="118"/>
      <c r="B43" s="118"/>
      <c r="C43" s="118"/>
      <c r="D43" s="117"/>
      <c r="E43" s="117"/>
      <c r="F43" s="117"/>
      <c r="G43" s="117"/>
      <c r="H43" s="117"/>
      <c r="I43" s="117"/>
      <c r="J43" s="117"/>
      <c r="K43" s="117"/>
    </row>
    <row r="44" spans="1:11" s="78" customFormat="1" ht="8.25">
      <c r="A44" s="118"/>
      <c r="B44" s="118"/>
      <c r="C44" s="118"/>
      <c r="D44" s="117"/>
      <c r="E44" s="117"/>
      <c r="F44" s="117"/>
      <c r="G44" s="117"/>
      <c r="H44" s="117"/>
      <c r="I44" s="117"/>
      <c r="J44" s="117"/>
      <c r="K44" s="117"/>
    </row>
    <row r="45" spans="1:11" s="78" customFormat="1" ht="8.25">
      <c r="A45" s="118"/>
      <c r="B45" s="118"/>
      <c r="C45" s="118"/>
      <c r="D45" s="117"/>
      <c r="E45" s="117"/>
      <c r="F45" s="117"/>
      <c r="G45" s="117"/>
      <c r="H45" s="117"/>
      <c r="I45" s="117"/>
      <c r="J45" s="117"/>
      <c r="K45" s="117"/>
    </row>
    <row r="46" spans="1:11" s="78" customFormat="1" ht="8.25">
      <c r="A46" s="118"/>
      <c r="B46" s="118"/>
      <c r="C46" s="118"/>
      <c r="D46" s="117"/>
      <c r="E46" s="117"/>
      <c r="F46" s="117"/>
      <c r="G46" s="117"/>
      <c r="H46" s="117"/>
      <c r="I46" s="117"/>
      <c r="J46" s="117"/>
      <c r="K46" s="117"/>
    </row>
    <row r="47" spans="1:11">
      <c r="A47" s="113" t="s">
        <v>39</v>
      </c>
      <c r="B47" s="113"/>
      <c r="C47" s="113"/>
      <c r="D47" s="111"/>
      <c r="E47" s="111"/>
      <c r="F47" s="111"/>
      <c r="G47" s="111"/>
      <c r="H47" s="111"/>
      <c r="I47" s="111"/>
      <c r="J47" s="111"/>
      <c r="K47" s="111"/>
    </row>
    <row r="48" spans="1:11" ht="10.5" customHeight="1">
      <c r="A48" s="102" t="s">
        <v>37</v>
      </c>
      <c r="B48" s="102"/>
      <c r="C48" s="102"/>
      <c r="D48" s="111"/>
      <c r="E48" s="111"/>
      <c r="F48" s="111"/>
      <c r="G48" s="111"/>
      <c r="H48" s="111"/>
      <c r="I48" s="111"/>
      <c r="J48" s="111"/>
      <c r="K48" s="111"/>
    </row>
    <row r="49" spans="1:11" ht="9.75" customHeight="1">
      <c r="A49" s="102"/>
      <c r="B49" s="102"/>
      <c r="C49" s="102"/>
      <c r="D49" s="111"/>
      <c r="E49" s="111"/>
      <c r="F49" s="111"/>
      <c r="G49" s="111"/>
      <c r="H49" s="111"/>
      <c r="I49" s="111"/>
      <c r="J49" s="111"/>
      <c r="K49" s="111"/>
    </row>
    <row r="50" spans="1:11" ht="38.25" customHeight="1">
      <c r="A50" s="105" t="s">
        <v>40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</row>
    <row r="51" spans="1:1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1:11">
      <c r="A52" s="110" t="s">
        <v>41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11">
      <c r="A54" s="104" t="s">
        <v>67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</row>
    <row r="55" spans="1:11">
      <c r="A55" s="104" t="s">
        <v>69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spans="1:11">
      <c r="A56" s="104" t="s">
        <v>70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  <row r="57" spans="1:11" ht="25.5" customHeight="1">
      <c r="A57" s="104" t="s">
        <v>71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</row>
    <row r="58" spans="1:11" ht="24.75" customHeight="1">
      <c r="A58" s="104" t="s">
        <v>72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</row>
    <row r="59" spans="1:11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1">
      <c r="A60" s="93" t="s">
        <v>42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</row>
    <row r="62" spans="1:11">
      <c r="A62" s="94" t="s">
        <v>63</v>
      </c>
      <c r="B62" s="94"/>
      <c r="C62" s="94"/>
      <c r="D62" s="94"/>
      <c r="E62" s="98"/>
      <c r="F62" s="98"/>
      <c r="G62" s="98"/>
      <c r="H62" s="94" t="s">
        <v>43</v>
      </c>
      <c r="I62" s="94"/>
      <c r="J62" s="94"/>
      <c r="K62" s="94"/>
    </row>
    <row r="63" spans="1:11" ht="12.75" customHeight="1">
      <c r="A63" s="96" t="s">
        <v>97</v>
      </c>
      <c r="B63" s="96"/>
      <c r="C63" s="96"/>
      <c r="D63" s="96"/>
      <c r="E63" s="98"/>
      <c r="F63" s="98"/>
      <c r="G63" s="98"/>
      <c r="H63" s="95" t="s">
        <v>45</v>
      </c>
      <c r="I63" s="95"/>
      <c r="J63" s="95"/>
      <c r="K63" s="95"/>
    </row>
    <row r="64" spans="1:11">
      <c r="A64" s="96" t="s">
        <v>44</v>
      </c>
      <c r="B64" s="96"/>
      <c r="C64" s="96"/>
      <c r="D64" s="96"/>
      <c r="E64" s="98"/>
      <c r="F64" s="98"/>
      <c r="G64" s="98"/>
      <c r="H64" s="95" t="s">
        <v>44</v>
      </c>
      <c r="I64" s="95"/>
      <c r="J64" s="95"/>
      <c r="K64" s="95"/>
    </row>
    <row r="65" spans="1:11">
      <c r="A65" s="96"/>
      <c r="B65" s="96"/>
      <c r="C65" s="96"/>
      <c r="D65" s="96"/>
      <c r="E65" s="98"/>
      <c r="F65" s="98"/>
      <c r="G65" s="98"/>
      <c r="H65" s="96"/>
      <c r="I65" s="96"/>
      <c r="J65" s="96"/>
      <c r="K65" s="96"/>
    </row>
    <row r="66" spans="1:11">
      <c r="A66" s="97" t="s">
        <v>14</v>
      </c>
      <c r="B66" s="97"/>
      <c r="C66" s="97"/>
      <c r="D66" s="41"/>
      <c r="E66" s="98"/>
      <c r="F66" s="98"/>
      <c r="G66" s="98"/>
      <c r="H66" s="97" t="s">
        <v>14</v>
      </c>
      <c r="I66" s="97"/>
      <c r="J66" s="97"/>
      <c r="K66" s="41"/>
    </row>
    <row r="67" spans="1:11">
      <c r="A67" s="91" t="s">
        <v>62</v>
      </c>
      <c r="B67" s="91"/>
      <c r="C67" s="91"/>
      <c r="D67" s="40" t="s">
        <v>6</v>
      </c>
      <c r="E67" s="98"/>
      <c r="F67" s="98"/>
      <c r="G67" s="98"/>
      <c r="H67" s="91" t="s">
        <v>62</v>
      </c>
      <c r="I67" s="91"/>
      <c r="J67" s="91"/>
      <c r="K67" s="40" t="s">
        <v>6</v>
      </c>
    </row>
    <row r="68" spans="1:11">
      <c r="A68" s="96"/>
      <c r="B68" s="96"/>
      <c r="C68" s="96"/>
      <c r="D68" s="96"/>
      <c r="E68" s="98"/>
      <c r="F68" s="98"/>
      <c r="G68" s="98"/>
      <c r="H68" s="96"/>
      <c r="I68" s="96"/>
      <c r="J68" s="96"/>
      <c r="K68" s="96"/>
    </row>
    <row r="69" spans="1:11">
      <c r="A69" s="96"/>
      <c r="B69" s="96"/>
      <c r="C69" s="96"/>
      <c r="D69" s="96"/>
      <c r="E69" s="98"/>
      <c r="F69" s="98"/>
      <c r="G69" s="98"/>
      <c r="H69" s="94" t="s">
        <v>43</v>
      </c>
      <c r="I69" s="94"/>
      <c r="J69" s="94"/>
      <c r="K69" s="94"/>
    </row>
    <row r="70" spans="1:11" ht="12.75" customHeight="1">
      <c r="A70" s="96"/>
      <c r="B70" s="96"/>
      <c r="C70" s="96"/>
      <c r="D70" s="96"/>
      <c r="E70" s="98"/>
      <c r="F70" s="98"/>
      <c r="G70" s="98"/>
      <c r="H70" s="95" t="s">
        <v>46</v>
      </c>
      <c r="I70" s="95"/>
      <c r="J70" s="95"/>
      <c r="K70" s="95"/>
    </row>
    <row r="71" spans="1:11">
      <c r="A71" s="96"/>
      <c r="B71" s="96"/>
      <c r="C71" s="96"/>
      <c r="D71" s="96"/>
      <c r="E71" s="98"/>
      <c r="F71" s="98"/>
      <c r="G71" s="98"/>
      <c r="H71" s="95" t="s">
        <v>44</v>
      </c>
      <c r="I71" s="95"/>
      <c r="J71" s="95"/>
      <c r="K71" s="95"/>
    </row>
    <row r="72" spans="1:11">
      <c r="A72" s="96"/>
      <c r="B72" s="96"/>
      <c r="C72" s="96"/>
      <c r="D72" s="96"/>
      <c r="E72" s="98"/>
      <c r="F72" s="98"/>
      <c r="G72" s="98"/>
      <c r="H72" s="96"/>
      <c r="I72" s="96"/>
      <c r="J72" s="96"/>
      <c r="K72" s="96"/>
    </row>
    <row r="73" spans="1:11">
      <c r="A73" s="96"/>
      <c r="B73" s="96"/>
      <c r="C73" s="96"/>
      <c r="D73" s="96"/>
      <c r="E73" s="98"/>
      <c r="F73" s="98"/>
      <c r="G73" s="98"/>
      <c r="H73" s="97" t="s">
        <v>14</v>
      </c>
      <c r="I73" s="97"/>
      <c r="J73" s="97"/>
      <c r="K73" s="41"/>
    </row>
    <row r="74" spans="1:11">
      <c r="A74" s="96"/>
      <c r="B74" s="96"/>
      <c r="C74" s="96"/>
      <c r="D74" s="96"/>
      <c r="E74" s="98"/>
      <c r="F74" s="98"/>
      <c r="G74" s="98"/>
      <c r="H74" s="91" t="s">
        <v>62</v>
      </c>
      <c r="I74" s="91"/>
      <c r="J74" s="91"/>
      <c r="K74" s="40" t="s">
        <v>6</v>
      </c>
    </row>
    <row r="75" spans="1:11">
      <c r="A75" s="96"/>
      <c r="B75" s="96"/>
      <c r="C75" s="96"/>
      <c r="D75" s="96"/>
      <c r="E75" s="98"/>
      <c r="F75" s="98"/>
      <c r="G75" s="98"/>
      <c r="H75" s="96"/>
      <c r="I75" s="96"/>
      <c r="J75" s="96"/>
      <c r="K75" s="96"/>
    </row>
    <row r="76" spans="1:11" ht="11.25" customHeight="1">
      <c r="A76" s="96"/>
      <c r="B76" s="96"/>
      <c r="C76" s="96"/>
      <c r="D76" s="96"/>
      <c r="E76" s="98"/>
      <c r="F76" s="98"/>
      <c r="G76" s="98"/>
      <c r="H76" s="94" t="s">
        <v>43</v>
      </c>
      <c r="I76" s="94"/>
      <c r="J76" s="94"/>
      <c r="K76" s="94"/>
    </row>
    <row r="77" spans="1:11">
      <c r="A77" s="96"/>
      <c r="B77" s="96"/>
      <c r="C77" s="96"/>
      <c r="D77" s="96"/>
      <c r="E77" s="98"/>
      <c r="F77" s="98"/>
      <c r="G77" s="98"/>
      <c r="H77" s="95" t="s">
        <v>47</v>
      </c>
      <c r="I77" s="95"/>
      <c r="J77" s="95"/>
      <c r="K77" s="95"/>
    </row>
    <row r="78" spans="1:11">
      <c r="A78" s="96"/>
      <c r="B78" s="96"/>
      <c r="C78" s="96"/>
      <c r="D78" s="96"/>
      <c r="E78" s="98"/>
      <c r="F78" s="98"/>
      <c r="G78" s="98"/>
      <c r="H78" s="95" t="s">
        <v>44</v>
      </c>
      <c r="I78" s="95"/>
      <c r="J78" s="95"/>
      <c r="K78" s="95"/>
    </row>
    <row r="79" spans="1:11">
      <c r="A79" s="96"/>
      <c r="B79" s="96"/>
      <c r="C79" s="96"/>
      <c r="D79" s="96"/>
      <c r="E79" s="98"/>
      <c r="F79" s="98"/>
      <c r="G79" s="98"/>
      <c r="H79" s="96"/>
      <c r="I79" s="96"/>
      <c r="J79" s="96"/>
      <c r="K79" s="96"/>
    </row>
    <row r="80" spans="1:11">
      <c r="A80" s="96"/>
      <c r="B80" s="96"/>
      <c r="C80" s="96"/>
      <c r="D80" s="96"/>
      <c r="E80" s="98"/>
      <c r="F80" s="98"/>
      <c r="G80" s="98"/>
      <c r="H80" s="97" t="s">
        <v>14</v>
      </c>
      <c r="I80" s="97"/>
      <c r="J80" s="97"/>
      <c r="K80" s="41"/>
    </row>
    <row r="81" spans="1:11">
      <c r="A81" s="96"/>
      <c r="B81" s="96"/>
      <c r="C81" s="96"/>
      <c r="D81" s="96"/>
      <c r="E81" s="98"/>
      <c r="F81" s="98"/>
      <c r="G81" s="98"/>
      <c r="H81" s="91" t="s">
        <v>62</v>
      </c>
      <c r="I81" s="91"/>
      <c r="J81" s="91"/>
      <c r="K81" s="40" t="s">
        <v>6</v>
      </c>
    </row>
    <row r="82" spans="1:1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>
      <c r="A83" s="101" t="s">
        <v>68</v>
      </c>
      <c r="B83" s="101"/>
      <c r="C83" s="101"/>
      <c r="D83" s="101"/>
      <c r="E83" s="98"/>
      <c r="F83" s="98"/>
      <c r="G83" s="98"/>
      <c r="H83" s="101" t="s">
        <v>73</v>
      </c>
      <c r="I83" s="102"/>
      <c r="J83" s="102"/>
      <c r="K83" s="102"/>
    </row>
    <row r="84" spans="1:11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</row>
    <row r="85" spans="1:11" ht="11.25" customHeight="1">
      <c r="A85" s="94" t="s">
        <v>64</v>
      </c>
      <c r="B85" s="94"/>
      <c r="C85" s="94"/>
      <c r="D85" s="94"/>
      <c r="E85" s="98"/>
      <c r="F85" s="98"/>
      <c r="G85" s="98"/>
      <c r="H85" s="94"/>
      <c r="I85" s="94"/>
      <c r="J85" s="94"/>
      <c r="K85" s="94"/>
    </row>
    <row r="86" spans="1:11" ht="11.25" customHeight="1">
      <c r="A86" s="95" t="s">
        <v>105</v>
      </c>
      <c r="B86" s="95"/>
      <c r="C86" s="95"/>
      <c r="D86" s="95"/>
      <c r="E86" s="98"/>
      <c r="F86" s="98"/>
      <c r="G86" s="98"/>
      <c r="H86" s="95" t="s">
        <v>48</v>
      </c>
      <c r="I86" s="95"/>
      <c r="J86" s="95"/>
      <c r="K86" s="95"/>
    </row>
    <row r="87" spans="1:11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</row>
    <row r="88" spans="1:11">
      <c r="A88" s="97" t="s">
        <v>14</v>
      </c>
      <c r="B88" s="97"/>
      <c r="C88" s="97"/>
      <c r="D88" s="41"/>
      <c r="E88" s="98"/>
      <c r="F88" s="98"/>
      <c r="G88" s="98"/>
      <c r="H88" s="97" t="s">
        <v>14</v>
      </c>
      <c r="I88" s="97"/>
      <c r="J88" s="97"/>
      <c r="K88" s="41"/>
    </row>
    <row r="89" spans="1:11">
      <c r="A89" s="91" t="s">
        <v>62</v>
      </c>
      <c r="B89" s="91"/>
      <c r="C89" s="91"/>
      <c r="D89" s="40" t="s">
        <v>6</v>
      </c>
      <c r="E89" s="98"/>
      <c r="F89" s="98"/>
      <c r="G89" s="98"/>
      <c r="H89" s="91" t="s">
        <v>62</v>
      </c>
      <c r="I89" s="91"/>
      <c r="J89" s="91"/>
      <c r="K89" s="40" t="s">
        <v>6</v>
      </c>
    </row>
    <row r="90" spans="1:11">
      <c r="A90" s="91" t="s">
        <v>106</v>
      </c>
      <c r="B90" s="91"/>
      <c r="C90" s="92"/>
      <c r="D90" s="92"/>
      <c r="E90" s="90"/>
      <c r="F90" s="90"/>
      <c r="G90" s="90"/>
      <c r="H90" s="91" t="s">
        <v>104</v>
      </c>
      <c r="I90" s="91"/>
      <c r="J90" s="92">
        <v>660466229</v>
      </c>
      <c r="K90" s="92"/>
    </row>
    <row r="91" spans="1:11" s="78" customFormat="1" ht="8.25">
      <c r="A91" s="78" t="s">
        <v>49</v>
      </c>
      <c r="B91" s="78" t="s">
        <v>50</v>
      </c>
      <c r="D91" s="99"/>
      <c r="E91" s="99"/>
      <c r="F91" s="99"/>
      <c r="G91" s="99"/>
      <c r="H91" s="99"/>
      <c r="I91" s="99"/>
      <c r="J91" s="99"/>
      <c r="K91" s="99"/>
    </row>
  </sheetData>
  <mergeCells count="115">
    <mergeCell ref="I3:K3"/>
    <mergeCell ref="A1:H4"/>
    <mergeCell ref="I23:K24"/>
    <mergeCell ref="A23:B24"/>
    <mergeCell ref="C23:D24"/>
    <mergeCell ref="E88:G89"/>
    <mergeCell ref="E23:H23"/>
    <mergeCell ref="E24:H24"/>
    <mergeCell ref="A37:C37"/>
    <mergeCell ref="D37:K46"/>
    <mergeCell ref="A38:C46"/>
    <mergeCell ref="A47:C47"/>
    <mergeCell ref="A17:K17"/>
    <mergeCell ref="A16:K16"/>
    <mergeCell ref="A19:K19"/>
    <mergeCell ref="A22:K22"/>
    <mergeCell ref="C20:F20"/>
    <mergeCell ref="G20:K20"/>
    <mergeCell ref="A21:D21"/>
    <mergeCell ref="F21:I21"/>
    <mergeCell ref="J21:K21"/>
    <mergeCell ref="D11:I11"/>
    <mergeCell ref="A14:C14"/>
    <mergeCell ref="J11:K12"/>
    <mergeCell ref="J14:K14"/>
    <mergeCell ref="D14:I14"/>
    <mergeCell ref="A15:K15"/>
    <mergeCell ref="A12:C12"/>
    <mergeCell ref="A13:C13"/>
    <mergeCell ref="D12:I12"/>
    <mergeCell ref="D13:I13"/>
    <mergeCell ref="A54:K54"/>
    <mergeCell ref="A55:K55"/>
    <mergeCell ref="I1:K1"/>
    <mergeCell ref="I2:K2"/>
    <mergeCell ref="I4:K4"/>
    <mergeCell ref="A10:K10"/>
    <mergeCell ref="A9:C9"/>
    <mergeCell ref="A11:C11"/>
    <mergeCell ref="H88:J88"/>
    <mergeCell ref="A89:C89"/>
    <mergeCell ref="D30:K36"/>
    <mergeCell ref="A31:C36"/>
    <mergeCell ref="A57:K57"/>
    <mergeCell ref="A58:K58"/>
    <mergeCell ref="A59:K59"/>
    <mergeCell ref="A51:K51"/>
    <mergeCell ref="A53:K53"/>
    <mergeCell ref="A52:K52"/>
    <mergeCell ref="A48:C49"/>
    <mergeCell ref="A27:K27"/>
    <mergeCell ref="A5:K5"/>
    <mergeCell ref="A6:K6"/>
    <mergeCell ref="A7:K7"/>
    <mergeCell ref="I9:J9"/>
    <mergeCell ref="H76:K76"/>
    <mergeCell ref="H77:K77"/>
    <mergeCell ref="D91:K91"/>
    <mergeCell ref="A87:K87"/>
    <mergeCell ref="A82:K82"/>
    <mergeCell ref="A84:K84"/>
    <mergeCell ref="A83:D83"/>
    <mergeCell ref="H83:K83"/>
    <mergeCell ref="E83:G83"/>
    <mergeCell ref="A88:C88"/>
    <mergeCell ref="A8:K8"/>
    <mergeCell ref="H68:K68"/>
    <mergeCell ref="A56:K56"/>
    <mergeCell ref="A50:K50"/>
    <mergeCell ref="A25:C25"/>
    <mergeCell ref="D25:E25"/>
    <mergeCell ref="F25:H25"/>
    <mergeCell ref="I25:J25"/>
    <mergeCell ref="A26:K26"/>
    <mergeCell ref="D47:K49"/>
    <mergeCell ref="H73:J73"/>
    <mergeCell ref="E85:G86"/>
    <mergeCell ref="A28:K29"/>
    <mergeCell ref="A30:C30"/>
    <mergeCell ref="H89:J89"/>
    <mergeCell ref="D9:E9"/>
    <mergeCell ref="H67:J67"/>
    <mergeCell ref="A67:C67"/>
    <mergeCell ref="H74:J74"/>
    <mergeCell ref="A68:D81"/>
    <mergeCell ref="H79:K79"/>
    <mergeCell ref="H72:K72"/>
    <mergeCell ref="H69:K69"/>
    <mergeCell ref="H80:J80"/>
    <mergeCell ref="H70:K70"/>
    <mergeCell ref="H71:K71"/>
    <mergeCell ref="H90:I90"/>
    <mergeCell ref="J90:K90"/>
    <mergeCell ref="A90:B90"/>
    <mergeCell ref="C90:D90"/>
    <mergeCell ref="A60:K60"/>
    <mergeCell ref="A61:K61"/>
    <mergeCell ref="H62:K62"/>
    <mergeCell ref="H63:K63"/>
    <mergeCell ref="A62:D62"/>
    <mergeCell ref="A63:D63"/>
    <mergeCell ref="H64:K64"/>
    <mergeCell ref="A66:C66"/>
    <mergeCell ref="A64:D64"/>
    <mergeCell ref="A65:D65"/>
    <mergeCell ref="H65:K65"/>
    <mergeCell ref="E62:G81"/>
    <mergeCell ref="H81:J81"/>
    <mergeCell ref="H78:K78"/>
    <mergeCell ref="H75:K75"/>
    <mergeCell ref="H66:J66"/>
    <mergeCell ref="A85:D85"/>
    <mergeCell ref="A86:D86"/>
    <mergeCell ref="H85:K85"/>
    <mergeCell ref="H86:K86"/>
  </mergeCells>
  <phoneticPr fontId="0" type="noConversion"/>
  <printOptions horizontalCentered="1"/>
  <pageMargins left="0.5" right="0.5" top="0.25" bottom="0.25" header="0.5" footer="0.5"/>
  <pageSetup paperSize="5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77"/>
  <sheetViews>
    <sheetView view="pageBreakPreview" zoomScale="88" zoomScaleNormal="95" workbookViewId="0">
      <selection sqref="A1:B3"/>
    </sheetView>
  </sheetViews>
  <sheetFormatPr defaultRowHeight="12.75"/>
  <cols>
    <col min="1" max="1" width="12.5703125" style="6" customWidth="1"/>
    <col min="2" max="2" width="16.5703125" style="6" customWidth="1"/>
    <col min="3" max="3" width="6.42578125" style="52" hidden="1" customWidth="1"/>
    <col min="4" max="4" width="7" style="52" hidden="1" customWidth="1"/>
    <col min="5" max="5" width="6.140625" style="52" hidden="1" customWidth="1"/>
    <col min="6" max="6" width="18.28515625" style="6" customWidth="1"/>
    <col min="7" max="7" width="10.42578125" style="6" customWidth="1"/>
    <col min="8" max="8" width="18" style="6" customWidth="1"/>
    <col min="9" max="9" width="2.140625" style="6" hidden="1" customWidth="1"/>
    <col min="10" max="10" width="3.42578125" style="6" hidden="1" customWidth="1"/>
    <col min="11" max="11" width="15.85546875" style="6" customWidth="1"/>
    <col min="12" max="12" width="19.140625" style="6" customWidth="1"/>
    <col min="13" max="13" width="16.140625" style="6" bestFit="1" customWidth="1"/>
    <col min="14" max="14" width="19.140625" style="6" customWidth="1"/>
    <col min="15" max="15" width="18.5703125" style="6" customWidth="1"/>
    <col min="16" max="16384" width="9.140625" style="6"/>
  </cols>
  <sheetData>
    <row r="1" spans="1:18">
      <c r="A1" s="163"/>
      <c r="B1" s="163"/>
      <c r="C1" s="76"/>
      <c r="D1" s="76"/>
      <c r="E1" s="76"/>
      <c r="F1" s="161" t="s">
        <v>110</v>
      </c>
      <c r="G1" s="161"/>
      <c r="H1" s="161"/>
      <c r="I1" s="161"/>
      <c r="J1" s="161"/>
      <c r="K1" s="161"/>
      <c r="L1" s="161"/>
      <c r="M1" s="161"/>
      <c r="N1" s="160" t="s">
        <v>92</v>
      </c>
      <c r="O1" s="160"/>
    </row>
    <row r="2" spans="1:18">
      <c r="A2" s="163"/>
      <c r="B2" s="163"/>
      <c r="C2" s="76"/>
      <c r="D2" s="76"/>
      <c r="E2" s="76"/>
      <c r="F2" s="161" t="s">
        <v>30</v>
      </c>
      <c r="G2" s="161"/>
      <c r="H2" s="161"/>
      <c r="I2" s="161"/>
      <c r="J2" s="161"/>
      <c r="K2" s="161"/>
      <c r="L2" s="161"/>
      <c r="M2" s="161"/>
      <c r="N2" s="160" t="s">
        <v>86</v>
      </c>
      <c r="O2" s="160"/>
    </row>
    <row r="3" spans="1:18">
      <c r="A3" s="163"/>
      <c r="B3" s="163"/>
      <c r="C3" s="76"/>
      <c r="D3" s="76"/>
      <c r="E3" s="76"/>
      <c r="F3" s="161" t="s">
        <v>31</v>
      </c>
      <c r="G3" s="161"/>
      <c r="H3" s="161"/>
      <c r="I3" s="161"/>
      <c r="J3" s="161"/>
      <c r="K3" s="161"/>
      <c r="L3" s="161"/>
      <c r="M3" s="161"/>
      <c r="N3" s="160" t="s">
        <v>107</v>
      </c>
      <c r="O3" s="160"/>
    </row>
    <row r="4" spans="1:18">
      <c r="A4" s="160" t="s">
        <v>109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</row>
    <row r="5" spans="1:18">
      <c r="A5" s="164" t="s">
        <v>16</v>
      </c>
      <c r="B5" s="164"/>
      <c r="C5" s="46"/>
      <c r="D5" s="46"/>
      <c r="E5" s="46"/>
      <c r="F5" s="162"/>
      <c r="G5" s="162"/>
      <c r="L5" s="2" t="s">
        <v>27</v>
      </c>
      <c r="M5" s="64" t="str">
        <f>IF(B26="","",E47)</f>
        <v/>
      </c>
      <c r="N5" s="139"/>
      <c r="O5" s="139"/>
    </row>
    <row r="6" spans="1:18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>
      <c r="A7" s="161" t="s">
        <v>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spans="1:18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spans="1:18" s="1" customFormat="1" ht="15" customHeight="1">
      <c r="A9" s="165" t="s">
        <v>1</v>
      </c>
      <c r="B9" s="165"/>
      <c r="C9" s="47"/>
      <c r="D9" s="47"/>
      <c r="E9" s="47"/>
      <c r="F9" s="166"/>
      <c r="G9" s="166"/>
      <c r="H9" s="166"/>
      <c r="I9" s="166"/>
      <c r="J9" s="166"/>
      <c r="K9" s="166"/>
      <c r="L9" s="165"/>
      <c r="M9" s="165"/>
      <c r="N9" s="165"/>
      <c r="O9" s="165"/>
    </row>
    <row r="10" spans="1:18" s="1" customFormat="1" ht="15" customHeight="1">
      <c r="A10" s="165" t="s">
        <v>10</v>
      </c>
      <c r="B10" s="165"/>
      <c r="C10" s="47"/>
      <c r="D10" s="47"/>
      <c r="E10" s="47"/>
      <c r="F10" s="166"/>
      <c r="G10" s="166"/>
      <c r="H10" s="166"/>
      <c r="I10" s="166"/>
      <c r="J10" s="166"/>
      <c r="K10" s="166"/>
      <c r="L10" s="166"/>
      <c r="M10" s="166"/>
      <c r="N10" s="2" t="s">
        <v>17</v>
      </c>
      <c r="O10" s="53"/>
      <c r="R10" s="55"/>
    </row>
    <row r="11" spans="1:18" s="1" customFormat="1" ht="15" customHeight="1">
      <c r="A11" s="165" t="s">
        <v>2</v>
      </c>
      <c r="B11" s="165"/>
      <c r="C11" s="47"/>
      <c r="D11" s="47"/>
      <c r="E11" s="47"/>
      <c r="F11" s="166"/>
      <c r="G11" s="166"/>
      <c r="H11" s="166"/>
      <c r="I11" s="166"/>
      <c r="J11" s="166"/>
      <c r="K11" s="166"/>
      <c r="L11" s="166"/>
      <c r="M11" s="166"/>
      <c r="N11" s="29" t="s">
        <v>9</v>
      </c>
      <c r="O11" s="54" t="s">
        <v>85</v>
      </c>
      <c r="R11" s="55"/>
    </row>
    <row r="12" spans="1:18" s="1" customFormat="1" ht="15" customHeight="1">
      <c r="A12" s="165"/>
      <c r="B12" s="165"/>
      <c r="C12" s="47"/>
      <c r="D12" s="47"/>
      <c r="E12" s="47"/>
      <c r="F12" s="187"/>
      <c r="G12" s="187"/>
      <c r="H12" s="187"/>
      <c r="I12" s="187"/>
      <c r="J12" s="187"/>
      <c r="K12" s="187"/>
      <c r="L12" s="187"/>
      <c r="M12" s="187"/>
      <c r="N12" s="161"/>
      <c r="O12" s="161"/>
      <c r="R12" s="55"/>
    </row>
    <row r="13" spans="1:18" s="1" customFormat="1" ht="15" customHeight="1">
      <c r="A13" s="186" t="s">
        <v>3</v>
      </c>
      <c r="B13" s="186"/>
      <c r="C13" s="48"/>
      <c r="D13" s="48"/>
      <c r="E13" s="48"/>
      <c r="F13" s="166"/>
      <c r="G13" s="166"/>
      <c r="H13" s="166"/>
      <c r="I13" s="166"/>
      <c r="J13" s="166"/>
      <c r="K13" s="166"/>
      <c r="L13" s="166"/>
      <c r="M13" s="166"/>
      <c r="N13" s="161"/>
      <c r="O13" s="161"/>
      <c r="R13" s="55"/>
    </row>
    <row r="14" spans="1:18" s="1" customFormat="1" ht="15" customHeight="1">
      <c r="A14" s="186"/>
      <c r="B14" s="186"/>
      <c r="C14" s="48"/>
      <c r="D14" s="48"/>
      <c r="E14" s="48"/>
      <c r="F14" s="166"/>
      <c r="G14" s="166"/>
      <c r="H14" s="166"/>
      <c r="I14" s="166"/>
      <c r="J14" s="166"/>
      <c r="K14" s="166"/>
      <c r="L14" s="166"/>
      <c r="M14" s="166"/>
      <c r="N14" s="161"/>
      <c r="O14" s="161"/>
      <c r="R14" s="55"/>
    </row>
    <row r="15" spans="1:18" s="1" customFormat="1" ht="15" customHeight="1">
      <c r="A15" s="165" t="s">
        <v>26</v>
      </c>
      <c r="B15" s="165"/>
      <c r="C15" s="47"/>
      <c r="D15" s="47"/>
      <c r="E15" s="47"/>
      <c r="F15" s="166" t="s">
        <v>94</v>
      </c>
      <c r="G15" s="166"/>
      <c r="H15" s="166"/>
      <c r="I15" s="166"/>
      <c r="J15" s="166"/>
      <c r="K15" s="166"/>
      <c r="L15" s="166"/>
      <c r="M15" s="166"/>
      <c r="N15" s="161"/>
      <c r="O15" s="161"/>
      <c r="R15" s="55"/>
    </row>
    <row r="16" spans="1:18" s="1" customFormat="1" ht="15" customHeight="1">
      <c r="A16" s="165" t="s">
        <v>96</v>
      </c>
      <c r="B16" s="165"/>
      <c r="C16" s="47"/>
      <c r="D16" s="47"/>
      <c r="E16" s="47"/>
      <c r="F16" s="166"/>
      <c r="G16" s="166"/>
      <c r="H16" s="166"/>
      <c r="I16" s="166"/>
      <c r="J16" s="166"/>
      <c r="K16" s="166"/>
      <c r="L16" s="166"/>
      <c r="M16" s="166"/>
      <c r="N16" s="161"/>
      <c r="O16" s="161"/>
      <c r="R16" s="55"/>
    </row>
    <row r="17" spans="1:16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61"/>
      <c r="O17" s="161"/>
    </row>
    <row r="18" spans="1:16" ht="13.5" thickBot="1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85"/>
      <c r="O18" s="185"/>
    </row>
    <row r="19" spans="1:16" s="21" customFormat="1" ht="21.75" customHeight="1" thickBot="1">
      <c r="A19" s="181" t="s">
        <v>20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3"/>
      <c r="M19" s="182"/>
      <c r="N19" s="182"/>
      <c r="O19" s="184"/>
    </row>
    <row r="20" spans="1:16" s="4" customFormat="1" ht="51.75" thickBot="1">
      <c r="A20" s="168" t="s">
        <v>19</v>
      </c>
      <c r="B20" s="8" t="s">
        <v>21</v>
      </c>
      <c r="C20" s="49"/>
      <c r="D20" s="49"/>
      <c r="E20" s="49"/>
      <c r="F20" s="188" t="s">
        <v>25</v>
      </c>
      <c r="G20" s="189"/>
      <c r="H20" s="3" t="s">
        <v>75</v>
      </c>
      <c r="I20" s="8"/>
      <c r="J20" s="8"/>
      <c r="K20" s="8" t="s">
        <v>76</v>
      </c>
      <c r="L20" s="7" t="s">
        <v>78</v>
      </c>
      <c r="M20" s="8" t="s">
        <v>74</v>
      </c>
      <c r="N20" s="7" t="s">
        <v>80</v>
      </c>
      <c r="O20" s="7" t="s">
        <v>82</v>
      </c>
    </row>
    <row r="21" spans="1:16" s="5" customFormat="1" ht="30.75" customHeight="1" thickBot="1">
      <c r="A21" s="168"/>
      <c r="B21" s="23"/>
      <c r="C21" s="23"/>
      <c r="D21" s="23"/>
      <c r="E21" s="23"/>
      <c r="F21" s="190"/>
      <c r="G21" s="191"/>
      <c r="H21" s="24"/>
      <c r="I21" s="44"/>
      <c r="J21" s="44"/>
      <c r="K21" s="25"/>
      <c r="L21" s="57" t="str">
        <f>IF(K21="","",IF(H21="","",H21+K21-1))</f>
        <v/>
      </c>
      <c r="M21" s="25"/>
      <c r="N21" s="9" t="str">
        <f>IF(K21="","",H21+K21+M21-1)</f>
        <v/>
      </c>
      <c r="O21" s="24"/>
      <c r="P21" s="21" t="str">
        <f>IF(O21&lt;N21,"Verificar Vigencia Contractual","")</f>
        <v/>
      </c>
    </row>
    <row r="22" spans="1:16" s="22" customFormat="1" ht="25.5" customHeight="1" thickBot="1">
      <c r="A22" s="181" t="s">
        <v>4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4"/>
    </row>
    <row r="23" spans="1:16" s="1" customFormat="1" ht="23.25" customHeight="1">
      <c r="A23" s="168" t="s">
        <v>8</v>
      </c>
      <c r="B23" s="168" t="s">
        <v>5</v>
      </c>
      <c r="C23" s="50"/>
      <c r="D23" s="50"/>
      <c r="E23" s="50"/>
      <c r="F23" s="173" t="s">
        <v>11</v>
      </c>
      <c r="G23" s="174"/>
      <c r="H23" s="168" t="s">
        <v>81</v>
      </c>
      <c r="I23" s="36"/>
      <c r="J23" s="36"/>
      <c r="K23" s="168" t="s">
        <v>77</v>
      </c>
      <c r="L23" s="168" t="s">
        <v>83</v>
      </c>
      <c r="M23" s="168" t="s">
        <v>18</v>
      </c>
      <c r="N23" s="168" t="s">
        <v>12</v>
      </c>
      <c r="O23" s="168" t="s">
        <v>28</v>
      </c>
    </row>
    <row r="24" spans="1:16" s="1" customFormat="1">
      <c r="A24" s="168"/>
      <c r="B24" s="168"/>
      <c r="C24" s="50"/>
      <c r="D24" s="50"/>
      <c r="E24" s="50"/>
      <c r="F24" s="175"/>
      <c r="G24" s="176"/>
      <c r="H24" s="168"/>
      <c r="I24" s="36"/>
      <c r="J24" s="36"/>
      <c r="K24" s="168"/>
      <c r="L24" s="168"/>
      <c r="M24" s="168"/>
      <c r="N24" s="168"/>
      <c r="O24" s="168"/>
    </row>
    <row r="25" spans="1:16" s="1" customFormat="1" ht="13.5" thickBot="1">
      <c r="A25" s="169"/>
      <c r="B25" s="169"/>
      <c r="C25" s="51"/>
      <c r="D25" s="51"/>
      <c r="E25" s="51"/>
      <c r="F25" s="177"/>
      <c r="G25" s="178"/>
      <c r="H25" s="169"/>
      <c r="I25" s="3"/>
      <c r="J25" s="3"/>
      <c r="K25" s="169"/>
      <c r="L25" s="169"/>
      <c r="M25" s="169"/>
      <c r="N25" s="169"/>
      <c r="O25" s="169"/>
    </row>
    <row r="26" spans="1:16" ht="16.5" customHeight="1">
      <c r="A26" s="72">
        <v>1</v>
      </c>
      <c r="B26" s="20"/>
      <c r="C26" s="65" t="str">
        <f>IF(B26="","",IF(B27="",1,""))</f>
        <v/>
      </c>
      <c r="D26" s="66" t="str">
        <f t="shared" ref="D26:D31" si="0">IF(C26=1,B26,"")</f>
        <v/>
      </c>
      <c r="E26" s="66" t="str">
        <f>IF(C26=1,A26,"")</f>
        <v/>
      </c>
      <c r="F26" s="179" t="str">
        <f>IF(B26="", "",B21+B26)</f>
        <v/>
      </c>
      <c r="G26" s="180"/>
      <c r="H26" s="26"/>
      <c r="I26" s="42" t="str">
        <f>IF(H26="","",IF(H27="",1,""))</f>
        <v/>
      </c>
      <c r="J26" s="43" t="str">
        <f t="shared" ref="J26:J46" si="1">IF(I26=1,H26,"")</f>
        <v/>
      </c>
      <c r="K26" s="11" t="str">
        <f>IF($L$21="","",IF(H26="","",L21+H26))</f>
        <v/>
      </c>
      <c r="L26" s="10" t="str">
        <f>IF(H26="","",H26)</f>
        <v/>
      </c>
      <c r="M26" s="11" t="str">
        <f>IF($L$21="","",IF(B26="","",N21+L26))</f>
        <v/>
      </c>
      <c r="N26" s="58"/>
      <c r="O26" s="12" t="str">
        <f t="shared" ref="O26:O47" si="2">IF($B$21="","",IF(B26="","",B26/$B$21))</f>
        <v/>
      </c>
    </row>
    <row r="27" spans="1:16" ht="16.5" customHeight="1">
      <c r="A27" s="73" t="str">
        <f>IF(B27="","",A26+1)</f>
        <v/>
      </c>
      <c r="B27" s="67"/>
      <c r="C27" s="65" t="str">
        <f t="shared" ref="C27:C46" si="3">IF(B27="","",IF(B28="",1,""))</f>
        <v/>
      </c>
      <c r="D27" s="66" t="str">
        <f t="shared" si="0"/>
        <v/>
      </c>
      <c r="E27" s="66" t="str">
        <f t="shared" ref="E27:E46" si="4">IF(C27=1,A27,"")</f>
        <v/>
      </c>
      <c r="F27" s="171" t="str">
        <f>IF(B27="", "",F26+B27)</f>
        <v/>
      </c>
      <c r="G27" s="172"/>
      <c r="H27" s="27"/>
      <c r="I27" s="42" t="str">
        <f t="shared" ref="I27:I46" si="5">IF(H27="","",IF(H28="",1,""))</f>
        <v/>
      </c>
      <c r="J27" s="43" t="str">
        <f t="shared" si="1"/>
        <v/>
      </c>
      <c r="K27" s="14" t="str">
        <f>IF($L$21="","",IF(H27="","",K26+H27))</f>
        <v/>
      </c>
      <c r="L27" s="15" t="str">
        <f t="shared" ref="L27:L46" si="6">IF(H27="","",H27)</f>
        <v/>
      </c>
      <c r="M27" s="14" t="str">
        <f>IF($L$21="","",IF(B27="","",M26+L27))</f>
        <v/>
      </c>
      <c r="N27" s="31"/>
      <c r="O27" s="16" t="str">
        <f t="shared" si="2"/>
        <v/>
      </c>
    </row>
    <row r="28" spans="1:16" ht="16.5" customHeight="1">
      <c r="A28" s="73" t="str">
        <f t="shared" ref="A28:A45" si="7">IF(B28="","",A27+1)</f>
        <v/>
      </c>
      <c r="B28" s="67"/>
      <c r="C28" s="65" t="str">
        <f t="shared" si="3"/>
        <v/>
      </c>
      <c r="D28" s="66" t="str">
        <f t="shared" si="0"/>
        <v/>
      </c>
      <c r="E28" s="66" t="str">
        <f t="shared" si="4"/>
        <v/>
      </c>
      <c r="F28" s="171" t="str">
        <f t="shared" ref="F28:F43" si="8">IF(B28="", "",F27+B28)</f>
        <v/>
      </c>
      <c r="G28" s="172"/>
      <c r="H28" s="27"/>
      <c r="I28" s="42" t="str">
        <f t="shared" si="5"/>
        <v/>
      </c>
      <c r="J28" s="43" t="str">
        <f t="shared" si="1"/>
        <v/>
      </c>
      <c r="K28" s="14" t="str">
        <f t="shared" ref="K28:K45" si="9">IF($L$21="","",IF(H28="","",K27+H28))</f>
        <v/>
      </c>
      <c r="L28" s="15" t="str">
        <f t="shared" si="6"/>
        <v/>
      </c>
      <c r="M28" s="14" t="str">
        <f t="shared" ref="M28:M45" si="10">IF($L$21="","",IF(B28="","",M27+L28))</f>
        <v/>
      </c>
      <c r="N28" s="32"/>
      <c r="O28" s="16" t="str">
        <f t="shared" si="2"/>
        <v/>
      </c>
    </row>
    <row r="29" spans="1:16" ht="16.5" customHeight="1">
      <c r="A29" s="73" t="str">
        <f t="shared" si="7"/>
        <v/>
      </c>
      <c r="B29" s="67"/>
      <c r="C29" s="65" t="str">
        <f t="shared" si="3"/>
        <v/>
      </c>
      <c r="D29" s="66" t="str">
        <f t="shared" si="0"/>
        <v/>
      </c>
      <c r="E29" s="66" t="str">
        <f t="shared" si="4"/>
        <v/>
      </c>
      <c r="F29" s="171" t="str">
        <f t="shared" si="8"/>
        <v/>
      </c>
      <c r="G29" s="172"/>
      <c r="H29" s="27"/>
      <c r="I29" s="42" t="str">
        <f t="shared" si="5"/>
        <v/>
      </c>
      <c r="J29" s="43" t="str">
        <f t="shared" si="1"/>
        <v/>
      </c>
      <c r="K29" s="14" t="str">
        <f t="shared" si="9"/>
        <v/>
      </c>
      <c r="L29" s="15" t="str">
        <f t="shared" si="6"/>
        <v/>
      </c>
      <c r="M29" s="14" t="str">
        <f t="shared" si="10"/>
        <v/>
      </c>
      <c r="N29" s="31"/>
      <c r="O29" s="16" t="str">
        <f t="shared" si="2"/>
        <v/>
      </c>
    </row>
    <row r="30" spans="1:16" ht="16.5" customHeight="1">
      <c r="A30" s="73" t="str">
        <f t="shared" si="7"/>
        <v/>
      </c>
      <c r="B30" s="67"/>
      <c r="C30" s="65" t="str">
        <f t="shared" si="3"/>
        <v/>
      </c>
      <c r="D30" s="66" t="str">
        <f t="shared" si="0"/>
        <v/>
      </c>
      <c r="E30" s="66" t="str">
        <f t="shared" si="4"/>
        <v/>
      </c>
      <c r="F30" s="171" t="str">
        <f t="shared" si="8"/>
        <v/>
      </c>
      <c r="G30" s="172"/>
      <c r="H30" s="27"/>
      <c r="I30" s="42" t="str">
        <f t="shared" si="5"/>
        <v/>
      </c>
      <c r="J30" s="43" t="str">
        <f t="shared" si="1"/>
        <v/>
      </c>
      <c r="K30" s="14" t="str">
        <f t="shared" si="9"/>
        <v/>
      </c>
      <c r="L30" s="15" t="str">
        <f t="shared" si="6"/>
        <v/>
      </c>
      <c r="M30" s="14" t="str">
        <f t="shared" si="10"/>
        <v/>
      </c>
      <c r="N30" s="32"/>
      <c r="O30" s="16" t="str">
        <f t="shared" si="2"/>
        <v/>
      </c>
    </row>
    <row r="31" spans="1:16" ht="16.5" customHeight="1">
      <c r="A31" s="73" t="str">
        <f t="shared" si="7"/>
        <v/>
      </c>
      <c r="B31" s="67"/>
      <c r="C31" s="65" t="str">
        <f t="shared" si="3"/>
        <v/>
      </c>
      <c r="D31" s="66" t="str">
        <f t="shared" si="0"/>
        <v/>
      </c>
      <c r="E31" s="66" t="str">
        <f t="shared" si="4"/>
        <v/>
      </c>
      <c r="F31" s="171" t="str">
        <f t="shared" si="8"/>
        <v/>
      </c>
      <c r="G31" s="172"/>
      <c r="H31" s="27"/>
      <c r="I31" s="42" t="str">
        <f t="shared" si="5"/>
        <v/>
      </c>
      <c r="J31" s="43" t="str">
        <f t="shared" si="1"/>
        <v/>
      </c>
      <c r="K31" s="14" t="str">
        <f t="shared" si="9"/>
        <v/>
      </c>
      <c r="L31" s="15" t="str">
        <f t="shared" si="6"/>
        <v/>
      </c>
      <c r="M31" s="14" t="str">
        <f t="shared" si="10"/>
        <v/>
      </c>
      <c r="N31" s="31"/>
      <c r="O31" s="16" t="str">
        <f t="shared" si="2"/>
        <v/>
      </c>
    </row>
    <row r="32" spans="1:16" ht="16.5" customHeight="1">
      <c r="A32" s="73" t="str">
        <f t="shared" si="7"/>
        <v/>
      </c>
      <c r="B32" s="67"/>
      <c r="C32" s="65" t="str">
        <f t="shared" si="3"/>
        <v/>
      </c>
      <c r="D32" s="66" t="str">
        <f t="shared" ref="D32:D46" si="11">IF(C32=1,B32,"")</f>
        <v/>
      </c>
      <c r="E32" s="66" t="str">
        <f t="shared" si="4"/>
        <v/>
      </c>
      <c r="F32" s="171" t="str">
        <f t="shared" si="8"/>
        <v/>
      </c>
      <c r="G32" s="172"/>
      <c r="H32" s="27"/>
      <c r="I32" s="42" t="str">
        <f t="shared" si="5"/>
        <v/>
      </c>
      <c r="J32" s="43" t="str">
        <f t="shared" si="1"/>
        <v/>
      </c>
      <c r="K32" s="14" t="str">
        <f t="shared" si="9"/>
        <v/>
      </c>
      <c r="L32" s="15" t="str">
        <f t="shared" si="6"/>
        <v/>
      </c>
      <c r="M32" s="14" t="str">
        <f t="shared" si="10"/>
        <v/>
      </c>
      <c r="N32" s="32"/>
      <c r="O32" s="16" t="str">
        <f t="shared" si="2"/>
        <v/>
      </c>
    </row>
    <row r="33" spans="1:15" ht="16.5" customHeight="1">
      <c r="A33" s="73" t="str">
        <f t="shared" si="7"/>
        <v/>
      </c>
      <c r="B33" s="67"/>
      <c r="C33" s="65" t="str">
        <f t="shared" si="3"/>
        <v/>
      </c>
      <c r="D33" s="66" t="str">
        <f t="shared" si="11"/>
        <v/>
      </c>
      <c r="E33" s="66" t="str">
        <f t="shared" si="4"/>
        <v/>
      </c>
      <c r="F33" s="171" t="str">
        <f t="shared" si="8"/>
        <v/>
      </c>
      <c r="G33" s="172"/>
      <c r="H33" s="27"/>
      <c r="I33" s="42" t="str">
        <f t="shared" si="5"/>
        <v/>
      </c>
      <c r="J33" s="43" t="str">
        <f t="shared" si="1"/>
        <v/>
      </c>
      <c r="K33" s="14" t="str">
        <f t="shared" si="9"/>
        <v/>
      </c>
      <c r="L33" s="15" t="str">
        <f t="shared" si="6"/>
        <v/>
      </c>
      <c r="M33" s="14" t="str">
        <f t="shared" si="10"/>
        <v/>
      </c>
      <c r="N33" s="31"/>
      <c r="O33" s="16" t="str">
        <f t="shared" si="2"/>
        <v/>
      </c>
    </row>
    <row r="34" spans="1:15" ht="16.5" customHeight="1">
      <c r="A34" s="73" t="str">
        <f t="shared" si="7"/>
        <v/>
      </c>
      <c r="B34" s="67"/>
      <c r="C34" s="65" t="str">
        <f t="shared" si="3"/>
        <v/>
      </c>
      <c r="D34" s="66" t="str">
        <f t="shared" si="11"/>
        <v/>
      </c>
      <c r="E34" s="66" t="str">
        <f t="shared" si="4"/>
        <v/>
      </c>
      <c r="F34" s="171" t="str">
        <f t="shared" si="8"/>
        <v/>
      </c>
      <c r="G34" s="172"/>
      <c r="H34" s="27"/>
      <c r="I34" s="42" t="str">
        <f t="shared" si="5"/>
        <v/>
      </c>
      <c r="J34" s="43" t="str">
        <f t="shared" si="1"/>
        <v/>
      </c>
      <c r="K34" s="14" t="str">
        <f t="shared" si="9"/>
        <v/>
      </c>
      <c r="L34" s="15" t="str">
        <f t="shared" si="6"/>
        <v/>
      </c>
      <c r="M34" s="14" t="str">
        <f t="shared" si="10"/>
        <v/>
      </c>
      <c r="N34" s="32"/>
      <c r="O34" s="16" t="str">
        <f t="shared" si="2"/>
        <v/>
      </c>
    </row>
    <row r="35" spans="1:15" ht="16.5" customHeight="1">
      <c r="A35" s="73" t="str">
        <f t="shared" si="7"/>
        <v/>
      </c>
      <c r="B35" s="67"/>
      <c r="C35" s="65" t="str">
        <f t="shared" si="3"/>
        <v/>
      </c>
      <c r="D35" s="66" t="str">
        <f t="shared" si="11"/>
        <v/>
      </c>
      <c r="E35" s="66" t="str">
        <f t="shared" si="4"/>
        <v/>
      </c>
      <c r="F35" s="171" t="str">
        <f t="shared" si="8"/>
        <v/>
      </c>
      <c r="G35" s="172"/>
      <c r="H35" s="27"/>
      <c r="I35" s="42" t="str">
        <f t="shared" si="5"/>
        <v/>
      </c>
      <c r="J35" s="43" t="str">
        <f t="shared" si="1"/>
        <v/>
      </c>
      <c r="K35" s="14" t="str">
        <f t="shared" si="9"/>
        <v/>
      </c>
      <c r="L35" s="15" t="str">
        <f t="shared" si="6"/>
        <v/>
      </c>
      <c r="M35" s="14" t="str">
        <f t="shared" si="10"/>
        <v/>
      </c>
      <c r="N35" s="31"/>
      <c r="O35" s="16" t="str">
        <f t="shared" si="2"/>
        <v/>
      </c>
    </row>
    <row r="36" spans="1:15" ht="16.5" customHeight="1">
      <c r="A36" s="73" t="str">
        <f t="shared" si="7"/>
        <v/>
      </c>
      <c r="B36" s="67"/>
      <c r="C36" s="65" t="str">
        <f t="shared" si="3"/>
        <v/>
      </c>
      <c r="D36" s="66" t="str">
        <f t="shared" si="11"/>
        <v/>
      </c>
      <c r="E36" s="66" t="str">
        <f t="shared" si="4"/>
        <v/>
      </c>
      <c r="F36" s="171" t="str">
        <f t="shared" si="8"/>
        <v/>
      </c>
      <c r="G36" s="172"/>
      <c r="H36" s="27"/>
      <c r="I36" s="42" t="str">
        <f t="shared" si="5"/>
        <v/>
      </c>
      <c r="J36" s="43" t="str">
        <f t="shared" si="1"/>
        <v/>
      </c>
      <c r="K36" s="14" t="str">
        <f t="shared" si="9"/>
        <v/>
      </c>
      <c r="L36" s="15" t="str">
        <f t="shared" si="6"/>
        <v/>
      </c>
      <c r="M36" s="14" t="str">
        <f t="shared" si="10"/>
        <v/>
      </c>
      <c r="N36" s="32"/>
      <c r="O36" s="16" t="str">
        <f t="shared" si="2"/>
        <v/>
      </c>
    </row>
    <row r="37" spans="1:15" ht="16.5" customHeight="1">
      <c r="A37" s="73" t="str">
        <f t="shared" si="7"/>
        <v/>
      </c>
      <c r="B37" s="67"/>
      <c r="C37" s="65" t="str">
        <f t="shared" si="3"/>
        <v/>
      </c>
      <c r="D37" s="66" t="str">
        <f t="shared" si="11"/>
        <v/>
      </c>
      <c r="E37" s="66" t="str">
        <f t="shared" si="4"/>
        <v/>
      </c>
      <c r="F37" s="171" t="str">
        <f t="shared" si="8"/>
        <v/>
      </c>
      <c r="G37" s="172"/>
      <c r="H37" s="27"/>
      <c r="I37" s="42" t="str">
        <f t="shared" si="5"/>
        <v/>
      </c>
      <c r="J37" s="43" t="str">
        <f t="shared" si="1"/>
        <v/>
      </c>
      <c r="K37" s="14" t="str">
        <f t="shared" si="9"/>
        <v/>
      </c>
      <c r="L37" s="15" t="str">
        <f t="shared" si="6"/>
        <v/>
      </c>
      <c r="M37" s="14" t="str">
        <f t="shared" si="10"/>
        <v/>
      </c>
      <c r="N37" s="31"/>
      <c r="O37" s="16" t="str">
        <f t="shared" si="2"/>
        <v/>
      </c>
    </row>
    <row r="38" spans="1:15" ht="16.5" customHeight="1">
      <c r="A38" s="73" t="str">
        <f t="shared" si="7"/>
        <v/>
      </c>
      <c r="B38" s="67"/>
      <c r="C38" s="65" t="str">
        <f t="shared" si="3"/>
        <v/>
      </c>
      <c r="D38" s="66" t="str">
        <f t="shared" si="11"/>
        <v/>
      </c>
      <c r="E38" s="66" t="str">
        <f t="shared" si="4"/>
        <v/>
      </c>
      <c r="F38" s="171" t="str">
        <f t="shared" si="8"/>
        <v/>
      </c>
      <c r="G38" s="172"/>
      <c r="H38" s="27"/>
      <c r="I38" s="42" t="str">
        <f t="shared" si="5"/>
        <v/>
      </c>
      <c r="J38" s="43" t="str">
        <f t="shared" si="1"/>
        <v/>
      </c>
      <c r="K38" s="14" t="str">
        <f t="shared" si="9"/>
        <v/>
      </c>
      <c r="L38" s="13" t="str">
        <f t="shared" si="6"/>
        <v/>
      </c>
      <c r="M38" s="14" t="str">
        <f t="shared" si="10"/>
        <v/>
      </c>
      <c r="N38" s="32"/>
      <c r="O38" s="16" t="str">
        <f t="shared" si="2"/>
        <v/>
      </c>
    </row>
    <row r="39" spans="1:15" ht="16.5" customHeight="1">
      <c r="A39" s="73" t="str">
        <f t="shared" si="7"/>
        <v/>
      </c>
      <c r="B39" s="67"/>
      <c r="C39" s="65" t="str">
        <f t="shared" si="3"/>
        <v/>
      </c>
      <c r="D39" s="66" t="str">
        <f t="shared" si="11"/>
        <v/>
      </c>
      <c r="E39" s="66" t="str">
        <f t="shared" si="4"/>
        <v/>
      </c>
      <c r="F39" s="171" t="str">
        <f t="shared" si="8"/>
        <v/>
      </c>
      <c r="G39" s="172"/>
      <c r="H39" s="27"/>
      <c r="I39" s="42" t="str">
        <f t="shared" si="5"/>
        <v/>
      </c>
      <c r="J39" s="43" t="str">
        <f t="shared" si="1"/>
        <v/>
      </c>
      <c r="K39" s="14" t="str">
        <f t="shared" si="9"/>
        <v/>
      </c>
      <c r="L39" s="13" t="str">
        <f t="shared" si="6"/>
        <v/>
      </c>
      <c r="M39" s="14" t="str">
        <f t="shared" si="10"/>
        <v/>
      </c>
      <c r="N39" s="31"/>
      <c r="O39" s="16" t="str">
        <f t="shared" si="2"/>
        <v/>
      </c>
    </row>
    <row r="40" spans="1:15" ht="16.5" customHeight="1">
      <c r="A40" s="73" t="str">
        <f t="shared" si="7"/>
        <v/>
      </c>
      <c r="B40" s="68"/>
      <c r="C40" s="65" t="str">
        <f t="shared" si="3"/>
        <v/>
      </c>
      <c r="D40" s="66" t="str">
        <f t="shared" si="11"/>
        <v/>
      </c>
      <c r="E40" s="66" t="str">
        <f t="shared" si="4"/>
        <v/>
      </c>
      <c r="F40" s="171" t="str">
        <f t="shared" si="8"/>
        <v/>
      </c>
      <c r="G40" s="172"/>
      <c r="H40" s="28"/>
      <c r="I40" s="42" t="str">
        <f t="shared" si="5"/>
        <v/>
      </c>
      <c r="J40" s="43" t="str">
        <f t="shared" si="1"/>
        <v/>
      </c>
      <c r="K40" s="14" t="str">
        <f t="shared" si="9"/>
        <v/>
      </c>
      <c r="L40" s="17" t="str">
        <f t="shared" si="6"/>
        <v/>
      </c>
      <c r="M40" s="14" t="str">
        <f t="shared" si="10"/>
        <v/>
      </c>
      <c r="N40" s="33"/>
      <c r="O40" s="19" t="str">
        <f t="shared" si="2"/>
        <v/>
      </c>
    </row>
    <row r="41" spans="1:15" ht="16.5" customHeight="1">
      <c r="A41" s="73" t="str">
        <f t="shared" si="7"/>
        <v/>
      </c>
      <c r="B41" s="68"/>
      <c r="C41" s="65" t="str">
        <f t="shared" si="3"/>
        <v/>
      </c>
      <c r="D41" s="66" t="str">
        <f t="shared" si="11"/>
        <v/>
      </c>
      <c r="E41" s="66" t="str">
        <f t="shared" si="4"/>
        <v/>
      </c>
      <c r="F41" s="171" t="str">
        <f t="shared" si="8"/>
        <v/>
      </c>
      <c r="G41" s="172"/>
      <c r="H41" s="28"/>
      <c r="I41" s="42" t="str">
        <f t="shared" si="5"/>
        <v/>
      </c>
      <c r="J41" s="43" t="str">
        <f t="shared" si="1"/>
        <v/>
      </c>
      <c r="K41" s="14" t="str">
        <f t="shared" si="9"/>
        <v/>
      </c>
      <c r="L41" s="17" t="str">
        <f t="shared" si="6"/>
        <v/>
      </c>
      <c r="M41" s="14" t="str">
        <f t="shared" si="10"/>
        <v/>
      </c>
      <c r="N41" s="33"/>
      <c r="O41" s="19" t="str">
        <f t="shared" si="2"/>
        <v/>
      </c>
    </row>
    <row r="42" spans="1:15" ht="16.5" customHeight="1">
      <c r="A42" s="73" t="str">
        <f t="shared" si="7"/>
        <v/>
      </c>
      <c r="B42" s="68"/>
      <c r="C42" s="65" t="str">
        <f t="shared" si="3"/>
        <v/>
      </c>
      <c r="D42" s="66" t="str">
        <f t="shared" si="11"/>
        <v/>
      </c>
      <c r="E42" s="66" t="str">
        <f t="shared" si="4"/>
        <v/>
      </c>
      <c r="F42" s="171" t="str">
        <f t="shared" si="8"/>
        <v/>
      </c>
      <c r="G42" s="172"/>
      <c r="H42" s="28"/>
      <c r="I42" s="42" t="str">
        <f t="shared" si="5"/>
        <v/>
      </c>
      <c r="J42" s="43" t="str">
        <f t="shared" si="1"/>
        <v/>
      </c>
      <c r="K42" s="14" t="str">
        <f t="shared" si="9"/>
        <v/>
      </c>
      <c r="L42" s="17" t="str">
        <f t="shared" si="6"/>
        <v/>
      </c>
      <c r="M42" s="14" t="str">
        <f t="shared" si="10"/>
        <v/>
      </c>
      <c r="N42" s="33"/>
      <c r="O42" s="19" t="str">
        <f t="shared" si="2"/>
        <v/>
      </c>
    </row>
    <row r="43" spans="1:15" ht="16.5" customHeight="1">
      <c r="A43" s="73" t="str">
        <f t="shared" si="7"/>
        <v/>
      </c>
      <c r="B43" s="68"/>
      <c r="C43" s="65" t="str">
        <f t="shared" si="3"/>
        <v/>
      </c>
      <c r="D43" s="66" t="str">
        <f t="shared" si="11"/>
        <v/>
      </c>
      <c r="E43" s="66" t="str">
        <f t="shared" si="4"/>
        <v/>
      </c>
      <c r="F43" s="171" t="str">
        <f t="shared" si="8"/>
        <v/>
      </c>
      <c r="G43" s="172"/>
      <c r="H43" s="28"/>
      <c r="I43" s="42" t="str">
        <f t="shared" si="5"/>
        <v/>
      </c>
      <c r="J43" s="43" t="str">
        <f t="shared" si="1"/>
        <v/>
      </c>
      <c r="K43" s="14" t="str">
        <f t="shared" si="9"/>
        <v/>
      </c>
      <c r="L43" s="17" t="str">
        <f t="shared" si="6"/>
        <v/>
      </c>
      <c r="M43" s="14" t="str">
        <f t="shared" si="10"/>
        <v/>
      </c>
      <c r="N43" s="33"/>
      <c r="O43" s="19" t="str">
        <f t="shared" si="2"/>
        <v/>
      </c>
    </row>
    <row r="44" spans="1:15" ht="16.5" customHeight="1">
      <c r="A44" s="73" t="str">
        <f t="shared" si="7"/>
        <v/>
      </c>
      <c r="B44" s="68"/>
      <c r="C44" s="65" t="str">
        <f>IF(B44="","",IF(B45="",1,""))</f>
        <v/>
      </c>
      <c r="D44" s="66" t="str">
        <f t="shared" si="11"/>
        <v/>
      </c>
      <c r="E44" s="66" t="str">
        <f t="shared" si="4"/>
        <v/>
      </c>
      <c r="F44" s="171" t="str">
        <f>IF(B44="", "",F43+B44)</f>
        <v/>
      </c>
      <c r="G44" s="172"/>
      <c r="H44" s="28"/>
      <c r="I44" s="42" t="str">
        <f>IF(H44="","",IF(H46="",1,""))</f>
        <v/>
      </c>
      <c r="J44" s="43" t="str">
        <f t="shared" si="1"/>
        <v/>
      </c>
      <c r="K44" s="14" t="str">
        <f t="shared" si="9"/>
        <v/>
      </c>
      <c r="L44" s="17" t="str">
        <f t="shared" si="6"/>
        <v/>
      </c>
      <c r="M44" s="14" t="str">
        <f t="shared" si="10"/>
        <v/>
      </c>
      <c r="N44" s="33"/>
      <c r="O44" s="19" t="str">
        <f t="shared" si="2"/>
        <v/>
      </c>
    </row>
    <row r="45" spans="1:15" ht="16.5" customHeight="1" thickBot="1">
      <c r="A45" s="73" t="str">
        <f t="shared" si="7"/>
        <v/>
      </c>
      <c r="B45" s="68"/>
      <c r="C45" s="65" t="str">
        <f>IF(B45="","",IF(B46="",1,""))</f>
        <v/>
      </c>
      <c r="D45" s="66" t="str">
        <f>IF(C45=1,B45,"")</f>
        <v/>
      </c>
      <c r="E45" s="66" t="str">
        <f>IF(C45=1,A45,"")</f>
        <v/>
      </c>
      <c r="F45" s="171" t="str">
        <f>IF(B45="", "",F44+B45)</f>
        <v/>
      </c>
      <c r="G45" s="172"/>
      <c r="H45" s="28"/>
      <c r="I45" s="42" t="str">
        <f>IF(H45="","",IF(H47="",1,""))</f>
        <v/>
      </c>
      <c r="J45" s="43" t="str">
        <f>IF(I45=1,H45,"")</f>
        <v/>
      </c>
      <c r="K45" s="14" t="str">
        <f t="shared" si="9"/>
        <v/>
      </c>
      <c r="L45" s="17" t="str">
        <f>IF(H45="","",H45)</f>
        <v/>
      </c>
      <c r="M45" s="14" t="str">
        <f t="shared" si="10"/>
        <v/>
      </c>
      <c r="N45" s="33"/>
      <c r="O45" s="19" t="str">
        <f>IF($B$21="","",IF(B45="","",B45/$B$21))</f>
        <v/>
      </c>
    </row>
    <row r="46" spans="1:15" ht="16.5" hidden="1" customHeight="1" thickBot="1">
      <c r="A46" s="73" t="str">
        <f>IF(B46="","",A45+1)</f>
        <v/>
      </c>
      <c r="B46" s="68"/>
      <c r="C46" s="65" t="str">
        <f t="shared" si="3"/>
        <v/>
      </c>
      <c r="D46" s="66" t="str">
        <f t="shared" si="11"/>
        <v/>
      </c>
      <c r="E46" s="66" t="str">
        <f t="shared" si="4"/>
        <v/>
      </c>
      <c r="F46" s="192" t="str">
        <f>IF(B46="", "",F44+B46)</f>
        <v/>
      </c>
      <c r="G46" s="193"/>
      <c r="H46" s="28"/>
      <c r="I46" s="42" t="str">
        <f t="shared" si="5"/>
        <v/>
      </c>
      <c r="J46" s="43" t="str">
        <f t="shared" si="1"/>
        <v/>
      </c>
      <c r="K46" s="18" t="str">
        <f>IF(H46="","",K44+H46)</f>
        <v/>
      </c>
      <c r="L46" s="17" t="str">
        <f t="shared" si="6"/>
        <v/>
      </c>
      <c r="M46" s="14" t="str">
        <f>IF(B46="","",M44+L46)</f>
        <v/>
      </c>
      <c r="N46" s="33"/>
      <c r="O46" s="19" t="str">
        <f t="shared" si="2"/>
        <v/>
      </c>
    </row>
    <row r="47" spans="1:15" s="1" customFormat="1" ht="41.25" customHeight="1" thickBot="1">
      <c r="A47" s="59" t="s">
        <v>7</v>
      </c>
      <c r="B47" s="69">
        <f>SUM(B26:B46)</f>
        <v>0</v>
      </c>
      <c r="C47" s="70"/>
      <c r="D47" s="79">
        <f>SUM(D26:D46)</f>
        <v>0</v>
      </c>
      <c r="E47" s="71">
        <f>MAX(E26:E46)</f>
        <v>0</v>
      </c>
      <c r="F47" s="194">
        <f>B21+B47</f>
        <v>0</v>
      </c>
      <c r="G47" s="195"/>
      <c r="H47" s="59" t="str">
        <f>IF(H26="","",SUM(H26:H46))</f>
        <v/>
      </c>
      <c r="I47" s="60"/>
      <c r="J47" s="61">
        <f>SUM(J26:J46)</f>
        <v>0</v>
      </c>
      <c r="K47" s="62" t="str">
        <f>IF(H47="","", $L$21+H47)</f>
        <v/>
      </c>
      <c r="L47" s="30" t="s">
        <v>84</v>
      </c>
      <c r="M47" s="62" t="str">
        <f>IF(H47="","",$N$21+SUM(L26:L46))</f>
        <v/>
      </c>
      <c r="N47" s="30" t="s">
        <v>29</v>
      </c>
      <c r="O47" s="63" t="str">
        <f t="shared" si="2"/>
        <v/>
      </c>
    </row>
    <row r="48" spans="1:15">
      <c r="A48" s="170" t="s">
        <v>24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</row>
    <row r="49" spans="1:17" ht="33.75" customHeight="1">
      <c r="A49" s="136" t="s">
        <v>79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</row>
    <row r="50" spans="1:17" ht="18" customHeight="1">
      <c r="A50" s="159" t="s">
        <v>22</v>
      </c>
      <c r="B50" s="136"/>
      <c r="C50" s="136"/>
      <c r="D50" s="136"/>
      <c r="E50" s="136"/>
      <c r="F50" s="136"/>
      <c r="G50" s="136"/>
      <c r="H50" s="159" t="s">
        <v>93</v>
      </c>
      <c r="I50" s="159"/>
      <c r="J50" s="159"/>
      <c r="K50" s="159"/>
      <c r="L50" s="159"/>
      <c r="M50" s="136"/>
      <c r="N50" s="136"/>
      <c r="O50" s="136"/>
      <c r="P50" s="74"/>
      <c r="Q50" s="74"/>
    </row>
    <row r="51" spans="1:17">
      <c r="A51" s="159"/>
      <c r="B51" s="136"/>
      <c r="C51" s="136"/>
      <c r="D51" s="136"/>
      <c r="E51" s="136"/>
      <c r="F51" s="136"/>
      <c r="G51" s="136"/>
      <c r="H51" s="159"/>
      <c r="I51" s="159"/>
      <c r="J51" s="159"/>
      <c r="K51" s="159"/>
      <c r="L51" s="159"/>
      <c r="M51" s="136"/>
      <c r="N51" s="136"/>
      <c r="O51" s="136"/>
      <c r="P51" s="74"/>
      <c r="Q51" s="74"/>
    </row>
    <row r="52" spans="1:17">
      <c r="A52" s="159" t="s">
        <v>13</v>
      </c>
      <c r="B52" s="158"/>
      <c r="C52" s="158"/>
      <c r="D52" s="158"/>
      <c r="E52" s="158"/>
      <c r="F52" s="158"/>
      <c r="G52" s="158"/>
      <c r="H52" s="159" t="s">
        <v>13</v>
      </c>
      <c r="I52" s="159"/>
      <c r="J52" s="159"/>
      <c r="K52" s="159"/>
      <c r="L52" s="159"/>
      <c r="M52" s="158"/>
      <c r="N52" s="158"/>
      <c r="O52" s="158"/>
      <c r="P52" s="37"/>
      <c r="Q52" s="37"/>
    </row>
    <row r="53" spans="1:17">
      <c r="A53" s="159"/>
      <c r="B53" s="140" t="s">
        <v>95</v>
      </c>
      <c r="C53" s="140"/>
      <c r="D53" s="140"/>
      <c r="E53" s="140"/>
      <c r="F53" s="140"/>
      <c r="G53" s="140"/>
      <c r="H53" s="159"/>
      <c r="I53" s="159"/>
      <c r="J53" s="159"/>
      <c r="K53" s="159"/>
      <c r="L53" s="159"/>
      <c r="M53" s="140" t="s">
        <v>23</v>
      </c>
      <c r="N53" s="140"/>
      <c r="O53" s="140"/>
      <c r="P53" s="77"/>
      <c r="Q53" s="77"/>
    </row>
    <row r="54" spans="1:17">
      <c r="A54" s="159"/>
      <c r="B54" s="141"/>
      <c r="C54" s="141"/>
      <c r="D54" s="141"/>
      <c r="E54" s="141"/>
      <c r="F54" s="141"/>
      <c r="G54" s="141"/>
      <c r="H54" s="159"/>
      <c r="I54" s="159"/>
      <c r="J54" s="159"/>
      <c r="K54" s="159"/>
      <c r="L54" s="159"/>
      <c r="M54" s="141"/>
      <c r="N54" s="141"/>
      <c r="O54" s="141"/>
      <c r="P54" s="77"/>
      <c r="Q54" s="77"/>
    </row>
    <row r="55" spans="1:17">
      <c r="A55" s="159" t="s">
        <v>14</v>
      </c>
      <c r="B55" s="142"/>
      <c r="C55" s="142"/>
      <c r="D55" s="142"/>
      <c r="E55" s="142"/>
      <c r="F55" s="142"/>
      <c r="G55" s="142"/>
      <c r="H55" s="159" t="s">
        <v>14</v>
      </c>
      <c r="I55" s="159"/>
      <c r="J55" s="159"/>
      <c r="K55" s="159"/>
      <c r="L55" s="159"/>
      <c r="M55" s="142"/>
      <c r="N55" s="142"/>
      <c r="O55" s="142"/>
      <c r="P55" s="77"/>
      <c r="Q55" s="77"/>
    </row>
    <row r="56" spans="1:17">
      <c r="A56" s="159"/>
      <c r="B56" s="143" t="s">
        <v>15</v>
      </c>
      <c r="C56" s="143"/>
      <c r="D56" s="143"/>
      <c r="E56" s="143"/>
      <c r="F56" s="143"/>
      <c r="G56" s="143"/>
      <c r="H56" s="159"/>
      <c r="I56" s="159"/>
      <c r="J56" s="159"/>
      <c r="K56" s="159"/>
      <c r="L56" s="159"/>
      <c r="M56" s="143" t="s">
        <v>15</v>
      </c>
      <c r="N56" s="143"/>
      <c r="O56" s="143"/>
      <c r="P56" s="45"/>
      <c r="Q56" s="45"/>
    </row>
    <row r="57" spans="1:17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</row>
    <row r="58" spans="1:17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</row>
    <row r="59" spans="1:17">
      <c r="A59" s="144" t="s">
        <v>98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1:17" ht="13.5" thickBot="1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1:17" ht="13.5" thickBot="1">
      <c r="A61" s="81" t="s">
        <v>8</v>
      </c>
      <c r="B61" s="82"/>
      <c r="C61" s="83"/>
      <c r="D61" s="83"/>
      <c r="E61" s="83"/>
      <c r="F61" s="145" t="s">
        <v>99</v>
      </c>
      <c r="G61" s="146"/>
      <c r="H61" s="147"/>
      <c r="I61" s="84"/>
      <c r="J61" s="84"/>
      <c r="K61" s="82" t="s">
        <v>100</v>
      </c>
      <c r="L61" s="82"/>
      <c r="M61" s="81" t="s">
        <v>5</v>
      </c>
      <c r="N61" s="85"/>
      <c r="O61" s="148"/>
    </row>
    <row r="62" spans="1:17" ht="17.25" customHeight="1">
      <c r="A62" s="149" t="str">
        <f>IF(M5="","",M5)</f>
        <v/>
      </c>
      <c r="B62" s="150"/>
      <c r="C62" s="86"/>
      <c r="D62" s="86"/>
      <c r="E62" s="86"/>
      <c r="F62" s="138"/>
      <c r="G62" s="138"/>
      <c r="H62" s="155"/>
      <c r="I62" s="87"/>
      <c r="J62" s="87"/>
      <c r="K62" s="129"/>
      <c r="L62" s="156"/>
      <c r="M62" s="129"/>
      <c r="N62" s="130"/>
      <c r="O62" s="148"/>
    </row>
    <row r="63" spans="1:17" ht="17.25" customHeight="1">
      <c r="A63" s="151"/>
      <c r="B63" s="152"/>
      <c r="C63" s="86"/>
      <c r="D63" s="86"/>
      <c r="E63" s="86"/>
      <c r="F63" s="157"/>
      <c r="G63" s="157"/>
      <c r="H63" s="156"/>
      <c r="I63" s="88"/>
      <c r="J63" s="88"/>
      <c r="K63" s="129"/>
      <c r="L63" s="156"/>
      <c r="M63" s="129"/>
      <c r="N63" s="130"/>
      <c r="O63" s="148"/>
    </row>
    <row r="64" spans="1:17" ht="17.25" customHeight="1">
      <c r="A64" s="151"/>
      <c r="B64" s="152"/>
      <c r="C64" s="86"/>
      <c r="D64" s="86"/>
      <c r="E64" s="86"/>
      <c r="F64" s="157"/>
      <c r="G64" s="157"/>
      <c r="H64" s="156"/>
      <c r="I64" s="88"/>
      <c r="J64" s="88"/>
      <c r="K64" s="129"/>
      <c r="L64" s="156"/>
      <c r="M64" s="129"/>
      <c r="N64" s="130"/>
      <c r="O64" s="148"/>
    </row>
    <row r="65" spans="1:15" ht="17.25" customHeight="1">
      <c r="A65" s="151"/>
      <c r="B65" s="152"/>
      <c r="C65" s="86"/>
      <c r="D65" s="86"/>
      <c r="E65" s="86"/>
      <c r="F65" s="157"/>
      <c r="G65" s="157"/>
      <c r="H65" s="156"/>
      <c r="I65" s="88"/>
      <c r="J65" s="88"/>
      <c r="K65" s="129"/>
      <c r="L65" s="156"/>
      <c r="M65" s="129"/>
      <c r="N65" s="130"/>
      <c r="O65" s="148"/>
    </row>
    <row r="66" spans="1:15" ht="17.25" customHeight="1">
      <c r="A66" s="151"/>
      <c r="B66" s="152"/>
      <c r="C66" s="86"/>
      <c r="D66" s="86"/>
      <c r="E66" s="86"/>
      <c r="F66" s="157"/>
      <c r="G66" s="157"/>
      <c r="H66" s="156"/>
      <c r="I66" s="88"/>
      <c r="J66" s="88"/>
      <c r="K66" s="129"/>
      <c r="L66" s="156"/>
      <c r="M66" s="129"/>
      <c r="N66" s="130"/>
      <c r="O66" s="148"/>
    </row>
    <row r="67" spans="1:15" ht="17.25" customHeight="1">
      <c r="A67" s="151"/>
      <c r="B67" s="152"/>
      <c r="C67" s="86"/>
      <c r="D67" s="86"/>
      <c r="E67" s="86"/>
      <c r="F67" s="157"/>
      <c r="G67" s="157"/>
      <c r="H67" s="156"/>
      <c r="I67" s="88"/>
      <c r="J67" s="88"/>
      <c r="K67" s="129"/>
      <c r="L67" s="156"/>
      <c r="M67" s="129"/>
      <c r="N67" s="130"/>
      <c r="O67" s="148"/>
    </row>
    <row r="68" spans="1:15" ht="17.25" customHeight="1" thickBot="1">
      <c r="A68" s="151"/>
      <c r="B68" s="152"/>
      <c r="C68" s="86"/>
      <c r="D68" s="86"/>
      <c r="E68" s="86"/>
      <c r="F68" s="157"/>
      <c r="G68" s="157"/>
      <c r="H68" s="156"/>
      <c r="I68" s="88"/>
      <c r="J68" s="88"/>
      <c r="K68" s="129"/>
      <c r="L68" s="156"/>
      <c r="M68" s="129"/>
      <c r="N68" s="130"/>
      <c r="O68" s="148"/>
    </row>
    <row r="69" spans="1:15" ht="17.25" customHeight="1" thickBot="1">
      <c r="A69" s="153"/>
      <c r="B69" s="154"/>
      <c r="C69" s="89"/>
      <c r="D69" s="89"/>
      <c r="E69" s="89"/>
      <c r="F69" s="131" t="s">
        <v>101</v>
      </c>
      <c r="G69" s="132"/>
      <c r="H69" s="132"/>
      <c r="I69" s="132"/>
      <c r="J69" s="132"/>
      <c r="K69" s="132"/>
      <c r="L69" s="133"/>
      <c r="M69" s="134">
        <f>D47</f>
        <v>0</v>
      </c>
      <c r="N69" s="135"/>
      <c r="O69" s="148"/>
    </row>
    <row r="70" spans="1:15">
      <c r="A70" s="136" t="s">
        <v>102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</row>
    <row r="71" spans="1:15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</row>
    <row r="72" spans="1:15">
      <c r="A72" s="137"/>
      <c r="B72" s="137"/>
      <c r="C72" s="137"/>
      <c r="D72" s="137"/>
      <c r="E72" s="137"/>
      <c r="F72" s="137"/>
      <c r="G72" s="137"/>
      <c r="H72" s="139"/>
      <c r="I72" s="80"/>
      <c r="J72" s="80"/>
      <c r="K72" s="139"/>
      <c r="L72" s="139"/>
      <c r="M72" s="139"/>
      <c r="N72" s="139"/>
      <c r="O72" s="139"/>
    </row>
    <row r="73" spans="1:15">
      <c r="A73" s="138"/>
      <c r="B73" s="138"/>
      <c r="C73" s="138"/>
      <c r="D73" s="138"/>
      <c r="E73" s="138"/>
      <c r="F73" s="138"/>
      <c r="G73" s="138"/>
      <c r="H73" s="139"/>
      <c r="K73" s="138"/>
      <c r="L73" s="138"/>
      <c r="M73" s="138"/>
      <c r="N73" s="139"/>
      <c r="O73" s="139"/>
    </row>
    <row r="74" spans="1:15">
      <c r="A74" s="140" t="s">
        <v>103</v>
      </c>
      <c r="B74" s="140"/>
      <c r="C74" s="140"/>
      <c r="D74" s="140"/>
      <c r="E74" s="140"/>
      <c r="F74" s="140"/>
      <c r="G74" s="140"/>
      <c r="H74" s="139"/>
      <c r="I74" s="37"/>
      <c r="J74" s="37"/>
      <c r="K74" s="140" t="s">
        <v>6</v>
      </c>
      <c r="L74" s="140"/>
      <c r="M74" s="140"/>
      <c r="N74" s="139"/>
      <c r="O74" s="139"/>
    </row>
    <row r="75" spans="1:15">
      <c r="A75" s="141"/>
      <c r="B75" s="141"/>
      <c r="C75" s="141"/>
      <c r="D75" s="141"/>
      <c r="E75" s="141"/>
      <c r="F75" s="141"/>
      <c r="G75" s="141"/>
      <c r="H75" s="139"/>
      <c r="I75" s="74"/>
      <c r="J75" s="74"/>
      <c r="K75" s="141"/>
      <c r="L75" s="141"/>
      <c r="M75" s="141"/>
      <c r="N75" s="139"/>
      <c r="O75" s="139"/>
    </row>
    <row r="76" spans="1:15">
      <c r="A76" s="142"/>
      <c r="B76" s="142"/>
      <c r="C76" s="142"/>
      <c r="D76" s="142"/>
      <c r="E76" s="142"/>
      <c r="F76" s="142"/>
      <c r="G76" s="142"/>
      <c r="H76" s="139"/>
      <c r="I76" s="80"/>
      <c r="J76" s="80"/>
      <c r="K76" s="141"/>
      <c r="L76" s="141"/>
      <c r="M76" s="141"/>
      <c r="N76" s="139"/>
      <c r="O76" s="139"/>
    </row>
    <row r="77" spans="1:15">
      <c r="A77" s="143" t="s">
        <v>15</v>
      </c>
      <c r="B77" s="143"/>
      <c r="C77" s="143"/>
      <c r="D77" s="143"/>
      <c r="E77" s="143"/>
      <c r="F77" s="143"/>
      <c r="G77" s="143"/>
      <c r="H77" s="139"/>
      <c r="I77" s="80"/>
      <c r="J77" s="80"/>
      <c r="K77" s="141"/>
      <c r="L77" s="141"/>
      <c r="M77" s="141"/>
      <c r="N77" s="139"/>
      <c r="O77" s="139"/>
    </row>
  </sheetData>
  <mergeCells count="118">
    <mergeCell ref="F20:G20"/>
    <mergeCell ref="F21:G21"/>
    <mergeCell ref="O23:O25"/>
    <mergeCell ref="F46:G46"/>
    <mergeCell ref="F47:G47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40:G40"/>
    <mergeCell ref="A49:O49"/>
    <mergeCell ref="A20:A21"/>
    <mergeCell ref="F23:G25"/>
    <mergeCell ref="F26:G26"/>
    <mergeCell ref="F27:G27"/>
    <mergeCell ref="F28:G28"/>
    <mergeCell ref="K23:K25"/>
    <mergeCell ref="A19:O19"/>
    <mergeCell ref="N12:O18"/>
    <mergeCell ref="A13:B14"/>
    <mergeCell ref="F12:M12"/>
    <mergeCell ref="A12:B12"/>
    <mergeCell ref="A23:A25"/>
    <mergeCell ref="B23:B25"/>
    <mergeCell ref="L23:L25"/>
    <mergeCell ref="M23:M25"/>
    <mergeCell ref="H23:H25"/>
    <mergeCell ref="A22:O22"/>
    <mergeCell ref="F29:G29"/>
    <mergeCell ref="F30:G30"/>
    <mergeCell ref="F31:G31"/>
    <mergeCell ref="F32:G32"/>
    <mergeCell ref="F33:G33"/>
    <mergeCell ref="F34:G34"/>
    <mergeCell ref="A9:B9"/>
    <mergeCell ref="A10:B10"/>
    <mergeCell ref="A11:B11"/>
    <mergeCell ref="F10:M10"/>
    <mergeCell ref="A16:B16"/>
    <mergeCell ref="A15:B15"/>
    <mergeCell ref="A57:O58"/>
    <mergeCell ref="A55:A56"/>
    <mergeCell ref="A6:O6"/>
    <mergeCell ref="A17:M18"/>
    <mergeCell ref="L9:O9"/>
    <mergeCell ref="F9:K9"/>
    <mergeCell ref="F13:M13"/>
    <mergeCell ref="F14:M14"/>
    <mergeCell ref="F11:M11"/>
    <mergeCell ref="A7:O7"/>
    <mergeCell ref="B50:G52"/>
    <mergeCell ref="N23:N25"/>
    <mergeCell ref="A48:O48"/>
    <mergeCell ref="A8:O8"/>
    <mergeCell ref="F45:G45"/>
    <mergeCell ref="A50:A51"/>
    <mergeCell ref="F15:M15"/>
    <mergeCell ref="F16:M16"/>
    <mergeCell ref="N3:O3"/>
    <mergeCell ref="F3:M3"/>
    <mergeCell ref="F5:G5"/>
    <mergeCell ref="A1:B3"/>
    <mergeCell ref="N5:O5"/>
    <mergeCell ref="A4:O4"/>
    <mergeCell ref="A5:B5"/>
    <mergeCell ref="N1:O1"/>
    <mergeCell ref="F1:M1"/>
    <mergeCell ref="F2:M2"/>
    <mergeCell ref="N2:O2"/>
    <mergeCell ref="M50:O52"/>
    <mergeCell ref="H50:L51"/>
    <mergeCell ref="H52:L54"/>
    <mergeCell ref="H55:L56"/>
    <mergeCell ref="M56:O56"/>
    <mergeCell ref="M53:O55"/>
    <mergeCell ref="B56:G56"/>
    <mergeCell ref="B53:G55"/>
    <mergeCell ref="A52:A54"/>
    <mergeCell ref="A59:O60"/>
    <mergeCell ref="F61:H61"/>
    <mergeCell ref="O61:O69"/>
    <mergeCell ref="A62:B69"/>
    <mergeCell ref="F62:H62"/>
    <mergeCell ref="K62:L62"/>
    <mergeCell ref="M62:N62"/>
    <mergeCell ref="F63:H63"/>
    <mergeCell ref="K63:L63"/>
    <mergeCell ref="M63:N63"/>
    <mergeCell ref="F64:H64"/>
    <mergeCell ref="K64:L64"/>
    <mergeCell ref="M64:N64"/>
    <mergeCell ref="F65:H65"/>
    <mergeCell ref="K65:L65"/>
    <mergeCell ref="M65:N65"/>
    <mergeCell ref="F66:H66"/>
    <mergeCell ref="K66:L66"/>
    <mergeCell ref="M66:N66"/>
    <mergeCell ref="F67:H67"/>
    <mergeCell ref="K67:L67"/>
    <mergeCell ref="M67:N67"/>
    <mergeCell ref="F68:H68"/>
    <mergeCell ref="K68:L68"/>
    <mergeCell ref="M68:N68"/>
    <mergeCell ref="F69:L69"/>
    <mergeCell ref="M69:N69"/>
    <mergeCell ref="A70:O71"/>
    <mergeCell ref="A72:G73"/>
    <mergeCell ref="H72:H77"/>
    <mergeCell ref="K72:M73"/>
    <mergeCell ref="N72:O77"/>
    <mergeCell ref="A74:G76"/>
    <mergeCell ref="K74:M77"/>
    <mergeCell ref="A77:G77"/>
  </mergeCells>
  <phoneticPr fontId="0" type="noConversion"/>
  <printOptions horizontalCentered="1"/>
  <pageMargins left="0.25" right="0.25" top="0.5" bottom="0.5" header="0.47244094488188998" footer="0.511811023622047"/>
  <pageSetup paperSize="5" scale="63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62B4B4F4-E491-47A3-8927-8857D76CADD6}"/>
</file>

<file path=customXml/itemProps2.xml><?xml version="1.0" encoding="utf-8"?>
<ds:datastoreItem xmlns:ds="http://schemas.openxmlformats.org/officeDocument/2006/customXml" ds:itemID="{55E14BD2-899B-4C81-9B34-F15B7CA8C8EC}"/>
</file>

<file path=customXml/itemProps3.xml><?xml version="1.0" encoding="utf-8"?>
<ds:datastoreItem xmlns:ds="http://schemas.openxmlformats.org/officeDocument/2006/customXml" ds:itemID="{A99157E5-936C-40D5-A854-D4355C07C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CM1</vt:lpstr>
      <vt:lpstr>Contract Analysis Sheet</vt:lpstr>
      <vt:lpstr>'Contract Analysis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L. Negron Rivera</dc:creator>
  <cp:lastModifiedBy>Jose L. Negron Rivera</cp:lastModifiedBy>
  <cp:lastPrinted>2011-08-30T15:44:33Z</cp:lastPrinted>
  <dcterms:created xsi:type="dcterms:W3CDTF">1999-06-11T12:22:22Z</dcterms:created>
  <dcterms:modified xsi:type="dcterms:W3CDTF">2019-04-02T13:36:49Z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